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26.26\Research\Yearly\Company Guide\Guide 2025\Financial Sector\Banks\"/>
    </mc:Choice>
  </mc:AlternateContent>
  <xr:revisionPtr revIDLastSave="0" documentId="13_ncr:1_{9E6871C6-44E4-4834-B89B-17071650ED34}" xr6:coauthVersionLast="36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nual Financial Data" sheetId="1" r:id="rId1"/>
    <sheet name="Financial Ratios" sheetId="2" r:id="rId2"/>
  </sheets>
  <calcPr calcId="191029"/>
</workbook>
</file>

<file path=xl/calcChain.xml><?xml version="1.0" encoding="utf-8"?>
<calcChain xmlns="http://schemas.openxmlformats.org/spreadsheetml/2006/main">
  <c r="D25" i="2" l="1"/>
  <c r="D26" i="2"/>
  <c r="D37" i="2"/>
  <c r="D39" i="2"/>
  <c r="D41" i="2"/>
  <c r="D40" i="2"/>
  <c r="D36" i="2"/>
  <c r="D31" i="2"/>
  <c r="D35" i="2"/>
  <c r="D32" i="2"/>
  <c r="B39" i="2" l="1"/>
  <c r="C37" i="2"/>
  <c r="C36" i="2"/>
  <c r="B36" i="2"/>
  <c r="C33" i="2"/>
  <c r="D33" i="2"/>
  <c r="C30" i="2"/>
  <c r="D30" i="2"/>
  <c r="B30" i="2"/>
  <c r="D28" i="2"/>
  <c r="C28" i="2"/>
  <c r="D27" i="2"/>
  <c r="C27" i="2"/>
  <c r="B27" i="2"/>
  <c r="D19" i="2" l="1"/>
  <c r="D18" i="2"/>
  <c r="C23" i="2"/>
  <c r="D23" i="2"/>
  <c r="B21" i="2"/>
  <c r="C20" i="2"/>
  <c r="B20" i="2"/>
  <c r="C19" i="2"/>
  <c r="B19" i="2"/>
  <c r="C18" i="2"/>
  <c r="B18" i="2"/>
  <c r="C17" i="2"/>
  <c r="B17" i="2"/>
  <c r="C39" i="2" l="1"/>
  <c r="C40" i="2"/>
  <c r="C41" i="2"/>
  <c r="C35" i="2"/>
  <c r="C31" i="2"/>
  <c r="C32" i="2"/>
  <c r="C24" i="2"/>
  <c r="D24" i="2"/>
  <c r="C25" i="2"/>
  <c r="C26" i="2"/>
  <c r="C21" i="2"/>
  <c r="B32" i="2" l="1"/>
  <c r="B26" i="2" l="1"/>
  <c r="B33" i="2" l="1"/>
  <c r="B24" i="2" l="1"/>
  <c r="B41" i="2" l="1"/>
  <c r="B40" i="2"/>
  <c r="B37" i="2"/>
  <c r="B35" i="2"/>
  <c r="B31" i="2"/>
  <c r="B28" i="2"/>
  <c r="B25" i="2"/>
  <c r="B23" i="2"/>
</calcChain>
</file>

<file path=xl/sharedStrings.xml><?xml version="1.0" encoding="utf-8"?>
<sst xmlns="http://schemas.openxmlformats.org/spreadsheetml/2006/main" count="316" uniqueCount="295">
  <si>
    <t>Statement of financial position</t>
  </si>
  <si>
    <t>Income statement</t>
  </si>
  <si>
    <t>Statement of cash flows</t>
  </si>
  <si>
    <t>قائمة التدفقات النقدية</t>
  </si>
  <si>
    <t>قائمة الدخل</t>
  </si>
  <si>
    <t>قائمة المركز المالي</t>
  </si>
  <si>
    <t>JORDAN ISLAMIC BANK</t>
  </si>
  <si>
    <t>SAFWA ISLAMIC BANK</t>
  </si>
  <si>
    <t>ISLAMIC INTERNATIONAL ARAB BANK</t>
  </si>
  <si>
    <t>البنك الإسلامي الأردني</t>
  </si>
  <si>
    <t>بنك صفوة الإسلامي</t>
  </si>
  <si>
    <t>Trading Information in the Regular Market</t>
  </si>
  <si>
    <t>معلومات التداول في السوق النظامي</t>
  </si>
  <si>
    <t>Par Value / Share (JD)</t>
  </si>
  <si>
    <t>(القيمة الاسمية للسهم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</si>
  <si>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</si>
  <si>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</si>
  <si>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</si>
  <si>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</si>
  <si>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</si>
  <si>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</si>
  <si>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</si>
  <si>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</si>
  <si>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Fiscal Year Ended</t>
  </si>
  <si>
    <t>تاريخ انتهاء السنة المالية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</si>
  <si>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</si>
  <si>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</si>
  <si>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</si>
  <si>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</si>
  <si>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</si>
  <si>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</si>
  <si>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Book Value Per Share (JD)</t>
  </si>
  <si>
    <t>Price Earnings Ratio (Times)</t>
  </si>
  <si>
    <t>Price to Book Value (Times)</t>
  </si>
  <si>
    <t>العائد على مجموع الموجودات %</t>
  </si>
  <si>
    <t xml:space="preserve">العائد على حقوق المساهمين % </t>
  </si>
  <si>
    <t xml:space="preserve">Net Interest and Commissions Income / Total Income % </t>
  </si>
  <si>
    <t>Credit Interest / Credit Facilities, Net %</t>
  </si>
  <si>
    <t>Net Income / Total Income %</t>
  </si>
  <si>
    <t>Total Income / Total Assets %</t>
  </si>
  <si>
    <t>Equity Ratio %</t>
  </si>
  <si>
    <t>Debt Ratio %</t>
  </si>
  <si>
    <t>Quick Ratio (Times)</t>
  </si>
  <si>
    <t>Cash &amp; Investments to Total Deposits%</t>
  </si>
  <si>
    <t>Cash + Trading Investments / Total Deposits (Times)</t>
  </si>
  <si>
    <t>-</t>
  </si>
  <si>
    <t>البنك العربي الإسلامي الدولي</t>
  </si>
  <si>
    <t>(القيمة الدفترية للسهم الواحد (دينار</t>
  </si>
  <si>
    <t>% نسبة الملكية</t>
  </si>
  <si>
    <t>إجمالي إيرادات البيوع المؤجلة والاستثمارات/ صافي التسهيلات الائتمانية المباشرة %</t>
  </si>
  <si>
    <t>% نسبة المديونية</t>
  </si>
  <si>
    <t>% حقوق المساهمين/ صافي التسهيلات</t>
  </si>
  <si>
    <t>Shareholders Equity / Total Deposits %</t>
  </si>
  <si>
    <t>Total Deposits / Total Assets %</t>
  </si>
  <si>
    <t>Net Credit Facilities to Total Assets %</t>
  </si>
  <si>
    <t>Net Credit Facilities to Total Deposits %</t>
  </si>
  <si>
    <t>Shareholders Equity to Credit Facilities, Net %</t>
  </si>
  <si>
    <t xml:space="preserve">Return on Assets % </t>
  </si>
  <si>
    <t xml:space="preserve">Return on Equity % </t>
  </si>
  <si>
    <t>نقد وارصده لدى البنوك المركزية</t>
  </si>
  <si>
    <t>أرصدة لدى بنوك ومؤسسات مصرفية</t>
  </si>
  <si>
    <t>استثمارات وكالة</t>
  </si>
  <si>
    <t>حسابات استثمار لدى بنوك ومؤسسات مصرفية</t>
  </si>
  <si>
    <t>ذمم البيوع المؤجلة والذمم الأخرى بالصافي</t>
  </si>
  <si>
    <t>موجودات اجارة منتهية بالتمليك</t>
  </si>
  <si>
    <t>الإستثمارات التمويلية (التمويلات- بالصافي)</t>
  </si>
  <si>
    <t>قروض غير محولة - بالصافي</t>
  </si>
  <si>
    <t>موجودات مالية بالقيمة العادلة من خلال حقوق الملكية -ذاتي</t>
  </si>
  <si>
    <t>موجودات مالية بالقيمة العادلة من خلال حقوق أصحاب حسابات الإستثمار المشترك</t>
  </si>
  <si>
    <t>موجودات مالية بالقيمة العادلة من خلال قائمة الدخل</t>
  </si>
  <si>
    <t>موجودات مالية بالتكلفة المطفأة</t>
  </si>
  <si>
    <t>موجودات مالية بالقيمة العادلة من خلال الدخل الشامل الاخر</t>
  </si>
  <si>
    <t>القرض الحسن</t>
  </si>
  <si>
    <t>الاستثمارات في الشركات التابعة والمشاريع المشتركة والشركات الحليفة</t>
  </si>
  <si>
    <t>استثمارات في العقارات</t>
  </si>
  <si>
    <t>الممتلكات و المعدات</t>
  </si>
  <si>
    <t>موجودات غير ملموسة</t>
  </si>
  <si>
    <t>الموجودات الضريبية المتداولة</t>
  </si>
  <si>
    <t>الموجودات الضريبية المؤجلة</t>
  </si>
  <si>
    <t>ذمم مدينة مستحقة على اطراف ذات علاقة</t>
  </si>
  <si>
    <t>موجودات أخرى</t>
  </si>
  <si>
    <t>مجموع الموجودات</t>
  </si>
  <si>
    <t>حسابات البنوك والمؤسسات المصرفية</t>
  </si>
  <si>
    <t>حسابات العملاء الجارية وتحت الطلب</t>
  </si>
  <si>
    <t>تأمينات نقدية</t>
  </si>
  <si>
    <t>اموال مقترضة</t>
  </si>
  <si>
    <t>ذمم دائنة</t>
  </si>
  <si>
    <t>مخصص ضريبة الدخل</t>
  </si>
  <si>
    <t>مخصصات أخرى</t>
  </si>
  <si>
    <t>مطلوبات ضريبية مؤجلة</t>
  </si>
  <si>
    <t>الذمم الدائنة لأطراف ذات علاقة</t>
  </si>
  <si>
    <t>مطلوبات أخرى</t>
  </si>
  <si>
    <t>مجموع المطلوبات</t>
  </si>
  <si>
    <t>حسابات الإستثمار المُطلقة</t>
  </si>
  <si>
    <t>إحتياطي القيمة العادلة</t>
  </si>
  <si>
    <t>إحتياطيات حقوق أصحاب حسابات الإستثمار المشترك الأخرى</t>
  </si>
  <si>
    <t>مجموع حقوق أصحاب حسابات الإستثمار المشترك</t>
  </si>
  <si>
    <t>حقوق غير المسيطرين</t>
  </si>
  <si>
    <t>مجموع حقوق أصحاب حسابات الإستثمار المشترك وحقوق غير المسيطرين</t>
  </si>
  <si>
    <t>صندوق مواجهة مخاطر الإستثمار</t>
  </si>
  <si>
    <t>مخصص ضريبة دخل صندوق مواجهة مخاطر الإستثمار</t>
  </si>
  <si>
    <t>رأس المال المكتتب به (المدفوع)</t>
  </si>
  <si>
    <t>احتياطي اجباري</t>
  </si>
  <si>
    <t>إحتياطي اختياري</t>
  </si>
  <si>
    <t>إحتياطي المخاطر المصرفية العامة</t>
  </si>
  <si>
    <t>علاوة إصدار</t>
  </si>
  <si>
    <t>خصم اصدار</t>
  </si>
  <si>
    <t>أسهم الخزينة</t>
  </si>
  <si>
    <t>الأرباح المدورة</t>
  </si>
  <si>
    <t>حصص ملكية أخرى</t>
  </si>
  <si>
    <t>مجموع حقوق المساهمين</t>
  </si>
  <si>
    <t>مجموع المطلوبات وحقوق أصحاب حسابات الإستثمار المشترك وحقوق المساهمين وحقوق غير مسيطرين</t>
  </si>
  <si>
    <t>الإستثمارات المقيدة</t>
  </si>
  <si>
    <t>سندات المقارضة</t>
  </si>
  <si>
    <t>حسابات الإستثمار بالوكالة</t>
  </si>
  <si>
    <t/>
  </si>
  <si>
    <t>ايرادات البيوع المؤجلة</t>
  </si>
  <si>
    <t>ايرادات الإستثمارات التمويلية</t>
  </si>
  <si>
    <t>ارباح ( خسائر ) موجودات مالية بالقيمة العادلة من خلال قائمة الدخل</t>
  </si>
  <si>
    <t>ارباح موجودات مالية بالقيمة العادلة من خلال حقوق اصحاب حسابات الإستثمار المشترك</t>
  </si>
  <si>
    <t>ارباح موجودات مالية بالتكلفة المطفأة</t>
  </si>
  <si>
    <t>ايرادات الإستثمارات في العقارات</t>
  </si>
  <si>
    <t>ايرادات موجودات مؤجرة وإجارة منتهية بالتمليك</t>
  </si>
  <si>
    <t>ارباح استثمارات وكالة</t>
  </si>
  <si>
    <t>صافي ( خسائر) ارباح العملات الاجنبية</t>
  </si>
  <si>
    <t>الوفر في المخصصات الأخرى</t>
  </si>
  <si>
    <t>ايرادات استثمارات أخرى</t>
  </si>
  <si>
    <t>مصاريف قانونية</t>
  </si>
  <si>
    <t>ايرادات حسابات الإستثمار المشترك</t>
  </si>
  <si>
    <t>صافي نتائج اعمال الشركات التابعة</t>
  </si>
  <si>
    <t>حصة الاموال الداخلة في الإستثمار من ارباح الشركات الحليفة</t>
  </si>
  <si>
    <t>اجمالي ايرادات حسابات الإستثمار المشترك</t>
  </si>
  <si>
    <t>حصة أصحاب حسابات الإستثمار المُطلقة</t>
  </si>
  <si>
    <t>حصة أصحاب حسابات الإستثمار المشترك من نتائج اعمال الشركات التابعة</t>
  </si>
  <si>
    <t>حصة حقوق غير المسيطرين من صافي نتائج اعمال الشركات التابعة</t>
  </si>
  <si>
    <t>حصة صندوق مواجهة مخاطر الإستثمار</t>
  </si>
  <si>
    <t>الاقتطاعات الأخرى</t>
  </si>
  <si>
    <t>حصة البنك من ايرادات حسابات الإستثمار المشترك بصفته مضارباً ورب مال</t>
  </si>
  <si>
    <t>ايرادات البنك الذاتية</t>
  </si>
  <si>
    <t>حصة البنك من ايرادات الإستثمارات المقيدة بصفته مضارباً</t>
  </si>
  <si>
    <t>حصة البنك من ايرادات الإستثمارات المقيدة بصفته وكيلاً</t>
  </si>
  <si>
    <t>أرباح (خسائر) العملات الأجنبية</t>
  </si>
  <si>
    <t>ايرادات خدمات مصرفية</t>
  </si>
  <si>
    <t>الإيرادات الأخرى</t>
  </si>
  <si>
    <t>مجموع الإيرادات</t>
  </si>
  <si>
    <t>نفقات منافع الموظفين</t>
  </si>
  <si>
    <t>استهلاكات واطفاءات</t>
  </si>
  <si>
    <t>استهلاك موجودات اجارة منتهية بالتمليك</t>
  </si>
  <si>
    <t>الزيادة في مخصص الذمم المدينة المؤجلة والذمم الأخرى</t>
  </si>
  <si>
    <t>تدني قيمة الموجودات - الذاتي</t>
  </si>
  <si>
    <t>مصاريف أخرى</t>
  </si>
  <si>
    <t>إجمالي المصاريف</t>
  </si>
  <si>
    <t>الربح (الخسارة) قبل الضريبة من العمليات المستمرة</t>
  </si>
  <si>
    <t>مصروف ضريبة الدخل</t>
  </si>
  <si>
    <t>الربح (الخسارة) من العمليات المستمرة</t>
  </si>
  <si>
    <t>الربح (الخسارة)</t>
  </si>
  <si>
    <t>الربح (الخسارة)، المنسوب إلى مساهمي البنك</t>
  </si>
  <si>
    <t>الربح (الخسارة)، المنسوب إلى حقوق غير المسيطرين</t>
  </si>
  <si>
    <t>صافي النقد من (المستخدم في) عمليات التشغيلية</t>
  </si>
  <si>
    <t>صافي التدفق النقدي من (المستخدم في) الانشطة الإستثمارية</t>
  </si>
  <si>
    <t>صافي التدفق النقدي من (المستخدم في) الانشطة التمويلية</t>
  </si>
  <si>
    <t>تأثير تغير أسعار الصرف على النقد والنقد المعادل</t>
  </si>
  <si>
    <t>النقد وما في حكمه في بداية السنة</t>
  </si>
  <si>
    <t>النقد وما في حكمه في نهاية الفترة</t>
  </si>
  <si>
    <t>Cash and balances with central bank</t>
  </si>
  <si>
    <t>Balances with banks and financial institutions</t>
  </si>
  <si>
    <t>Wakala investments</t>
  </si>
  <si>
    <t>Investment accounts with banks and financial institutions</t>
  </si>
  <si>
    <t>Deferred sales receivables and other receivables</t>
  </si>
  <si>
    <t>Ijara Muntahia Bittamleek assets</t>
  </si>
  <si>
    <t>Finance investments</t>
  </si>
  <si>
    <t>Unconverted loans</t>
  </si>
  <si>
    <t>Financial assets at fair value through the ownership equity - self constructed</t>
  </si>
  <si>
    <t>Financial assets at fair value through the joint investment accounts holders equity</t>
  </si>
  <si>
    <t>Financial assets at fair through profit and loss</t>
  </si>
  <si>
    <t>Financial assets at amortized cost - net</t>
  </si>
  <si>
    <t>Financial assets at fair value through other comprehensive income</t>
  </si>
  <si>
    <t>Qard hasan</t>
  </si>
  <si>
    <t>Investments in subsidiaries, joint ventures and associates</t>
  </si>
  <si>
    <t>Real estate investments</t>
  </si>
  <si>
    <t>Property and equipment</t>
  </si>
  <si>
    <t>Intangible assets</t>
  </si>
  <si>
    <t>Current tax assets</t>
  </si>
  <si>
    <t>Deferred tax assets</t>
  </si>
  <si>
    <t>Related parties receivables</t>
  </si>
  <si>
    <t>Other assets</t>
  </si>
  <si>
    <t>Total assets</t>
  </si>
  <si>
    <t>Banks and financial institutions accounts</t>
  </si>
  <si>
    <t>Customers current accounts</t>
  </si>
  <si>
    <t>Cash margins</t>
  </si>
  <si>
    <t>Borrowed funds</t>
  </si>
  <si>
    <t>Accounts payable</t>
  </si>
  <si>
    <t>Income tax provision</t>
  </si>
  <si>
    <t>Other provisions</t>
  </si>
  <si>
    <t>Deferred tax liabilities, self constructed</t>
  </si>
  <si>
    <t>Payables to related parties</t>
  </si>
  <si>
    <t>Other liabilities</t>
  </si>
  <si>
    <t>Total liabilities</t>
  </si>
  <si>
    <t>Unrestricted investment accounts</t>
  </si>
  <si>
    <t>Fair value reserve – net</t>
  </si>
  <si>
    <t>Other unrestricted investment accounts reserves</t>
  </si>
  <si>
    <t>Total joint investment accounts holders’ equity</t>
  </si>
  <si>
    <t>Non-controlling interest</t>
  </si>
  <si>
    <t>Total joint investment accounts holders’ equity and non-controlling interest</t>
  </si>
  <si>
    <t>Investment risks fund</t>
  </si>
  <si>
    <t>Provision for income tax on investment risks fund</t>
  </si>
  <si>
    <t>Paid-up capital</t>
  </si>
  <si>
    <t>Statutory reserve</t>
  </si>
  <si>
    <t>Voluntary reserve</t>
  </si>
  <si>
    <t>General banking risks reserve</t>
  </si>
  <si>
    <t>Share premium</t>
  </si>
  <si>
    <t>Share discount</t>
  </si>
  <si>
    <t>Treasury shares</t>
  </si>
  <si>
    <t>Fair value reserve</t>
  </si>
  <si>
    <t>Retained earnings</t>
  </si>
  <si>
    <t>Other equity interest</t>
  </si>
  <si>
    <t>Total shareholders’ equity</t>
  </si>
  <si>
    <t>Total liabilities, unrestricted investment accounts holders’ equity, non-controlling interest, and shareholders’ equity</t>
  </si>
  <si>
    <t>Restricted investments</t>
  </si>
  <si>
    <t>Muqaradah bonds</t>
  </si>
  <si>
    <t>Wakala investment accounts</t>
  </si>
  <si>
    <t>Deferred sales revenues</t>
  </si>
  <si>
    <t>Financing revenues</t>
  </si>
  <si>
    <t>Financial assets at fair value through profit or loss revenues</t>
  </si>
  <si>
    <t>Financial assets at fair value through unrestricted investment account revenues</t>
  </si>
  <si>
    <t>Financial assets at amortized cost revenues</t>
  </si>
  <si>
    <t>Share of funds involved in investment from the dividends distributed by associates and subsidiaries</t>
  </si>
  <si>
    <t>Real estate revenues</t>
  </si>
  <si>
    <t>Ijara assets (lease to own) revenues</t>
  </si>
  <si>
    <t>Wakala investments profits</t>
  </si>
  <si>
    <t>Gain (loss) from foreign currencies, joint</t>
  </si>
  <si>
    <t>Surplus from other provisions</t>
  </si>
  <si>
    <t>Other investment income</t>
  </si>
  <si>
    <t>Legal expenses</t>
  </si>
  <si>
    <t>Joint investments accounts revenues, excluding share of results from subsidiaries and associates</t>
  </si>
  <si>
    <t>Net business results of subsidiaries</t>
  </si>
  <si>
    <t>Share of funds involved in investment from profits of affiliates</t>
  </si>
  <si>
    <t>Total joint investments accounts revenues</t>
  </si>
  <si>
    <t>Share of unrestricted investment accounts holder's</t>
  </si>
  <si>
    <t>Unrestricted investment accounts holders share of net business results of subsidiaries</t>
  </si>
  <si>
    <t>Non-controlling interests share of net business results of subsidiaries</t>
  </si>
  <si>
    <t>Investment risks fund share</t>
  </si>
  <si>
    <t>Other deductions</t>
  </si>
  <si>
    <t>Bank’s share of revenues from unrestricted investment accounts revenues as Mudareb and Rab Mal</t>
  </si>
  <si>
    <t>Bank’s self-financed revenues</t>
  </si>
  <si>
    <t>Bank’s share in restricted investment accounts revenues as Mudareb</t>
  </si>
  <si>
    <t>Bank’s share in restricted investment accounts revenues as Wakeel</t>
  </si>
  <si>
    <t>Gain (loss) from foreign currencies, self financed</t>
  </si>
  <si>
    <t>Banking services revenues</t>
  </si>
  <si>
    <t>Other revenues</t>
  </si>
  <si>
    <t>Total income</t>
  </si>
  <si>
    <t>Employee benefit expenses</t>
  </si>
  <si>
    <t>Fixed assets depreciation and amortization</t>
  </si>
  <si>
    <t>Ijara assets depreciation</t>
  </si>
  <si>
    <t>Excess in deferred sales receivables and other receivables provision</t>
  </si>
  <si>
    <t>Impairment of assets - self constructed</t>
  </si>
  <si>
    <t>Other expenses</t>
  </si>
  <si>
    <t>Total expenses</t>
  </si>
  <si>
    <t>Profit (loss) before tax from continuous operations</t>
  </si>
  <si>
    <t>Income tax expense</t>
  </si>
  <si>
    <t>Profit (loss) from continuing operations</t>
  </si>
  <si>
    <t>Profit (loss)</t>
  </si>
  <si>
    <t>Profit (loss), attributable to owners of parent</t>
  </si>
  <si>
    <t>Profit (loss), attributable to non-controlling interests</t>
  </si>
  <si>
    <t>Net cash flows from (used in) operating activities</t>
  </si>
  <si>
    <t>Net cash flows from (used in) investing activities</t>
  </si>
  <si>
    <t>Net cash flows from (used in) financing activities</t>
  </si>
  <si>
    <t>Effect of exchange rate changes on cash and cash equivalents</t>
  </si>
  <si>
    <t>Cash and cash equivalents at beginning of year</t>
  </si>
  <si>
    <t>Cash and cash equivalents at end of period</t>
  </si>
  <si>
    <t>حصة الاموال الداخلة في الإستثمار من الارباح الموزعة من الشركات التابعة والحليفة [ملخص]</t>
  </si>
  <si>
    <t>Annual Financial Data for the Year 2024</t>
  </si>
  <si>
    <t>البيانات المالية السنوية لعام 2024</t>
  </si>
  <si>
    <t>حقوق غير مسيطرين</t>
  </si>
  <si>
    <t>مجموع حقوق الملكية</t>
  </si>
  <si>
    <t>Non-controlling interests</t>
  </si>
  <si>
    <t>Total equity</t>
  </si>
  <si>
    <t>% صافي التسهيلات إلى مجموع الموجودات</t>
  </si>
  <si>
    <t>صافي البيوع المؤجلة والاستثمارات والخدمات المصرفية / إجمالي الدخل %</t>
  </si>
  <si>
    <t>(نسبة السيولة (مرة</t>
  </si>
  <si>
    <t>النقد + الاستثمارات / إجمالي الودائع %</t>
  </si>
  <si>
    <t>(النقد + موجودات مالية من خلال قائمة الدخل) / إجمالي الودائع (مرة)</t>
  </si>
  <si>
    <t>صافي التسهيلات/ إجمالي الودائع %</t>
  </si>
  <si>
    <t>% حقوق المساهمين / إجمالي الودائع</t>
  </si>
  <si>
    <t>% إجمالي الودائع / مجموع الموجودات</t>
  </si>
  <si>
    <t>(القيمة السوقية إلى العائد (مرة</t>
  </si>
  <si>
    <t>القيمة السوقية إلى القيمة الدفترية (مرة)</t>
  </si>
  <si>
    <t xml:space="preserve">% صافي الربح / إجمالي الدخل </t>
  </si>
  <si>
    <t xml:space="preserve">% إجمالي الدخل / الموجودات  </t>
  </si>
  <si>
    <t>*(سعر الاغلاق (دينار</t>
  </si>
  <si>
    <t>Closing Price (JD)*</t>
  </si>
  <si>
    <t>(القيمة السوقية (دينار</t>
  </si>
  <si>
    <t>Market Capitalization (JD)</t>
  </si>
  <si>
    <t>*Reflects the listed company's last closing price, regardless of whether this price was registered in the listed or unlisted securities market.</t>
  </si>
  <si>
    <t>*يعكس آخر سعر للشركة المدرجة بغض النظر فيما إذا تم تسجيل هذا السعر في سوق الأوراق المالية المدرجة أو غير المدرجة.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</si>
</sst>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0.0"/>
    <numFmt numFmtId="165" formatCode="0.0000"/>
  </numFmts>
  <fonts count="6" x14ac:knownFonts="1">
    <font>
      <sz val="10"/>
      <name val="Arial"/>
    </font>
    <font>
      <sz val="10"/>
      <name val="Arial"/>
      <family val="2"/>
    </font>
    <font>
      <u/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7">
    <xf numFmtId="0" fontId="0" fillId="0" borderId="0" xfId="0"/>
    <xf numFmtId="0" fontId="0" fillId="0" borderId="1" xfId="0" applyBorder="1"/>
    <xf numFmtId="0" fontId="2" fillId="0" borderId="0" xfId="0" applyFont="1" applyAlignment="1"/>
    <xf numFmtId="0" fontId="2" fillId="0" borderId="0" xfId="0" applyFont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0" xfId="0" applyFont="1"/>
    <xf numFmtId="0" fontId="0" fillId="0" borderId="0" xfId="0" applyBorder="1"/>
    <xf numFmtId="0" fontId="3" fillId="0" borderId="0" xfId="0" applyFont="1" applyBorder="1"/>
    <xf numFmtId="0" fontId="0" fillId="0" borderId="0" xfId="0" applyAlignment="1"/>
    <xf numFmtId="0" fontId="0" fillId="2" borderId="1" xfId="0" applyFill="1" applyBorder="1" applyAlignment="1">
      <alignment horizontal="center" vertical="center"/>
    </xf>
    <xf numFmtId="2" fontId="0" fillId="0" borderId="0" xfId="0" applyNumberFormat="1"/>
    <xf numFmtId="0" fontId="4" fillId="2" borderId="3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right" vertical="center" wrapText="1"/>
    </xf>
    <xf numFmtId="14" fontId="4" fillId="0" borderId="2" xfId="0" applyNumberFormat="1" applyFont="1" applyFill="1" applyBorder="1" applyAlignment="1">
      <alignment horizontal="center" wrapText="1"/>
    </xf>
    <xf numFmtId="0" fontId="5" fillId="2" borderId="6" xfId="0" applyFont="1" applyFill="1" applyBorder="1" applyAlignment="1">
      <alignment vertical="center" wrapText="1"/>
    </xf>
    <xf numFmtId="0" fontId="5" fillId="2" borderId="7" xfId="0" applyFont="1" applyFill="1" applyBorder="1" applyAlignment="1">
      <alignment vertical="center" wrapText="1"/>
    </xf>
    <xf numFmtId="0" fontId="5" fillId="2" borderId="8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 wrapText="1"/>
    </xf>
    <xf numFmtId="2" fontId="4" fillId="0" borderId="5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0" fillId="2" borderId="9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1" fontId="0" fillId="0" borderId="2" xfId="1" applyNumberFormat="1" applyFont="1" applyBorder="1" applyAlignment="1">
      <alignment horizontal="center" vertical="center"/>
    </xf>
    <xf numFmtId="1" fontId="0" fillId="0" borderId="0" xfId="1" applyNumberFormat="1" applyFont="1" applyBorder="1" applyAlignment="1">
      <alignment horizontal="center" vertical="center"/>
    </xf>
    <xf numFmtId="1" fontId="0" fillId="0" borderId="0" xfId="0" applyNumberFormat="1"/>
    <xf numFmtId="0" fontId="0" fillId="0" borderId="1" xfId="0" applyFill="1" applyBorder="1"/>
    <xf numFmtId="0" fontId="0" fillId="0" borderId="0" xfId="0" applyFill="1"/>
    <xf numFmtId="0" fontId="0" fillId="0" borderId="2" xfId="1" applyNumberFormat="1" applyFont="1" applyBorder="1" applyAlignment="1">
      <alignment horizontal="center" vertical="center"/>
    </xf>
    <xf numFmtId="1" fontId="1" fillId="0" borderId="0" xfId="0" applyNumberFormat="1" applyFont="1"/>
    <xf numFmtId="0" fontId="0" fillId="0" borderId="1" xfId="1" applyNumberFormat="1" applyFont="1" applyBorder="1" applyAlignment="1">
      <alignment horizontal="center" vertical="center"/>
    </xf>
    <xf numFmtId="0" fontId="0" fillId="0" borderId="0" xfId="1" applyNumberFormat="1" applyFont="1" applyBorder="1" applyAlignment="1">
      <alignment horizontal="center" vertical="center"/>
    </xf>
    <xf numFmtId="1" fontId="0" fillId="0" borderId="1" xfId="1" applyNumberFormat="1" applyFont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2" fontId="4" fillId="0" borderId="11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0" fontId="0" fillId="0" borderId="2" xfId="1" applyNumberFormat="1" applyFont="1" applyFill="1" applyBorder="1" applyAlignment="1">
      <alignment horizontal="center" vertical="center"/>
    </xf>
    <xf numFmtId="3" fontId="0" fillId="0" borderId="0" xfId="0" applyNumberFormat="1"/>
    <xf numFmtId="0" fontId="4" fillId="0" borderId="2" xfId="0" applyFont="1" applyFill="1" applyBorder="1" applyAlignment="1">
      <alignment horizontal="right" vertical="center" wrapText="1" readingOrder="2"/>
    </xf>
    <xf numFmtId="0" fontId="4" fillId="0" borderId="2" xfId="0" applyFont="1" applyFill="1" applyBorder="1" applyAlignment="1">
      <alignment horizontal="right" wrapText="1" readingOrder="2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 wrapText="1" readingOrder="2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6FA7D1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C2E2F9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</xdr:colOff>
      <xdr:row>0</xdr:row>
      <xdr:rowOff>1</xdr:rowOff>
    </xdr:from>
    <xdr:to>
      <xdr:col>5</xdr:col>
      <xdr:colOff>706968</xdr:colOff>
      <xdr:row>3</xdr:row>
      <xdr:rowOff>0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2B7808DC-D134-416A-91E4-0289DF841E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" y="1"/>
          <a:ext cx="15897224" cy="4857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J152"/>
  <sheetViews>
    <sheetView tabSelected="1" zoomScale="90" zoomScaleNormal="90" workbookViewId="0">
      <selection activeCell="A9" sqref="A9"/>
    </sheetView>
  </sheetViews>
  <sheetFormatPr defaultRowHeight="12.75" x14ac:dyDescent="0.2"/>
  <cols>
    <col min="1" max="1" width="99.85546875" customWidth="1"/>
    <col min="2" max="4" width="20.7109375" customWidth="1"/>
    <col min="5" max="5" width="65.85546875" bestFit="1" customWidth="1"/>
    <col min="6" max="6" width="65.85546875" customWidth="1"/>
    <col min="7" max="8" width="9.140625" customWidth="1"/>
    <col min="9" max="9" width="12.140625" customWidth="1"/>
  </cols>
  <sheetData>
    <row r="6" spans="1:5" ht="15" x14ac:dyDescent="0.25">
      <c r="B6" s="3"/>
      <c r="C6" s="3"/>
      <c r="D6" s="3"/>
      <c r="E6" s="2"/>
    </row>
    <row r="7" spans="1:5" ht="15" x14ac:dyDescent="0.25">
      <c r="A7" s="27" t="s">
        <v>271</v>
      </c>
      <c r="B7" s="3"/>
      <c r="C7" s="3"/>
      <c r="D7" s="3"/>
      <c r="E7" s="27" t="s">
        <v>272</v>
      </c>
    </row>
    <row r="8" spans="1:5" ht="15" x14ac:dyDescent="0.25">
      <c r="B8" s="3"/>
      <c r="C8" s="3"/>
      <c r="D8" s="3"/>
      <c r="E8" s="2"/>
    </row>
    <row r="9" spans="1:5" s="9" customFormat="1" ht="39.950000000000003" customHeight="1" x14ac:dyDescent="0.2">
      <c r="A9" s="30"/>
      <c r="B9" s="28" t="s">
        <v>9</v>
      </c>
      <c r="C9" s="10" t="s">
        <v>10</v>
      </c>
      <c r="D9" s="33" t="s">
        <v>46</v>
      </c>
      <c r="E9" s="30"/>
    </row>
    <row r="10" spans="1:5" s="9" customFormat="1" ht="39.950000000000003" customHeight="1" x14ac:dyDescent="0.2">
      <c r="A10" s="31"/>
      <c r="B10" s="29" t="s">
        <v>6</v>
      </c>
      <c r="C10" s="4" t="s">
        <v>7</v>
      </c>
      <c r="D10" s="34" t="s">
        <v>8</v>
      </c>
      <c r="E10" s="35"/>
    </row>
    <row r="11" spans="1:5" ht="15" customHeight="1" x14ac:dyDescent="0.2">
      <c r="A11" s="32"/>
      <c r="B11" s="29">
        <v>111001</v>
      </c>
      <c r="C11" s="4">
        <v>111006</v>
      </c>
      <c r="D11" s="34">
        <v>111201</v>
      </c>
      <c r="E11" s="32"/>
    </row>
    <row r="12" spans="1:5" s="5" customFormat="1" x14ac:dyDescent="0.2">
      <c r="A12" s="6"/>
      <c r="B12" s="6"/>
      <c r="C12" s="6"/>
      <c r="D12" s="6"/>
      <c r="E12" s="6"/>
    </row>
    <row r="13" spans="1:5" s="5" customFormat="1" x14ac:dyDescent="0.2">
      <c r="A13" s="6" t="s">
        <v>0</v>
      </c>
      <c r="B13" s="6"/>
      <c r="C13" s="6"/>
      <c r="D13" s="6"/>
      <c r="E13" s="6" t="s">
        <v>5</v>
      </c>
    </row>
    <row r="14" spans="1:5" x14ac:dyDescent="0.2">
      <c r="A14" s="1" t="s">
        <v>164</v>
      </c>
      <c r="B14" s="41">
        <v>859676387</v>
      </c>
      <c r="C14" s="43">
        <v>244541023</v>
      </c>
      <c r="D14" s="43">
        <v>615067855</v>
      </c>
      <c r="E14" s="1" t="s">
        <v>59</v>
      </c>
    </row>
    <row r="15" spans="1:5" x14ac:dyDescent="0.2">
      <c r="A15" s="1" t="s">
        <v>165</v>
      </c>
      <c r="B15" s="41">
        <v>178212998</v>
      </c>
      <c r="C15" s="43">
        <v>16841108</v>
      </c>
      <c r="D15" s="43">
        <v>4568050</v>
      </c>
      <c r="E15" s="1" t="s">
        <v>60</v>
      </c>
    </row>
    <row r="16" spans="1:5" x14ac:dyDescent="0.2">
      <c r="A16" s="1" t="s">
        <v>166</v>
      </c>
      <c r="B16" s="51">
        <v>42496332</v>
      </c>
      <c r="C16" s="43">
        <v>217144756</v>
      </c>
      <c r="D16" s="45">
        <v>0</v>
      </c>
      <c r="E16" s="1" t="s">
        <v>61</v>
      </c>
    </row>
    <row r="17" spans="1:10" x14ac:dyDescent="0.2">
      <c r="A17" s="1" t="s">
        <v>167</v>
      </c>
      <c r="B17" s="41">
        <v>12052748</v>
      </c>
      <c r="C17" s="45">
        <v>0</v>
      </c>
      <c r="D17" s="45">
        <v>0</v>
      </c>
      <c r="E17" s="1" t="s">
        <v>62</v>
      </c>
    </row>
    <row r="18" spans="1:10" x14ac:dyDescent="0.2">
      <c r="A18" s="1" t="s">
        <v>168</v>
      </c>
      <c r="B18" s="41">
        <v>3137996311</v>
      </c>
      <c r="C18" s="43">
        <v>1549428421</v>
      </c>
      <c r="D18" s="43">
        <v>1551271393</v>
      </c>
      <c r="E18" s="1" t="s">
        <v>63</v>
      </c>
    </row>
    <row r="19" spans="1:10" x14ac:dyDescent="0.2">
      <c r="A19" s="1" t="s">
        <v>169</v>
      </c>
      <c r="B19" s="41">
        <v>964247925</v>
      </c>
      <c r="C19" s="43">
        <v>762094570</v>
      </c>
      <c r="D19" s="43">
        <v>928658082</v>
      </c>
      <c r="E19" s="1" t="s">
        <v>64</v>
      </c>
    </row>
    <row r="20" spans="1:10" x14ac:dyDescent="0.2">
      <c r="A20" s="1" t="s">
        <v>170</v>
      </c>
      <c r="B20" s="41">
        <v>41774681</v>
      </c>
      <c r="C20" s="45">
        <v>0</v>
      </c>
      <c r="D20" s="45">
        <v>0</v>
      </c>
      <c r="E20" s="1" t="s">
        <v>65</v>
      </c>
    </row>
    <row r="21" spans="1:10" x14ac:dyDescent="0.2">
      <c r="A21" s="1" t="s">
        <v>171</v>
      </c>
      <c r="B21" s="36">
        <v>0</v>
      </c>
      <c r="C21" s="45">
        <v>0</v>
      </c>
      <c r="D21" s="45">
        <v>0</v>
      </c>
      <c r="E21" s="1" t="s">
        <v>66</v>
      </c>
      <c r="J21" s="40"/>
    </row>
    <row r="22" spans="1:10" x14ac:dyDescent="0.2">
      <c r="A22" s="1" t="s">
        <v>172</v>
      </c>
      <c r="B22" s="36">
        <v>0</v>
      </c>
      <c r="C22" s="45">
        <v>0</v>
      </c>
      <c r="D22" s="43">
        <v>6068921</v>
      </c>
      <c r="E22" s="1" t="s">
        <v>67</v>
      </c>
    </row>
    <row r="23" spans="1:10" x14ac:dyDescent="0.2">
      <c r="A23" s="1" t="s">
        <v>173</v>
      </c>
      <c r="B23" s="36">
        <v>0</v>
      </c>
      <c r="C23" s="43">
        <v>450917406</v>
      </c>
      <c r="D23" s="43">
        <v>10703275</v>
      </c>
      <c r="E23" s="1" t="s">
        <v>68</v>
      </c>
    </row>
    <row r="24" spans="1:10" x14ac:dyDescent="0.2">
      <c r="A24" s="1" t="s">
        <v>174</v>
      </c>
      <c r="B24" s="41">
        <v>13106</v>
      </c>
      <c r="C24" s="45">
        <v>0</v>
      </c>
      <c r="D24" s="45">
        <v>0</v>
      </c>
      <c r="E24" s="1" t="s">
        <v>69</v>
      </c>
    </row>
    <row r="25" spans="1:10" x14ac:dyDescent="0.2">
      <c r="A25" s="1" t="s">
        <v>175</v>
      </c>
      <c r="B25" s="41">
        <v>482408649</v>
      </c>
      <c r="C25" s="43">
        <v>119852000</v>
      </c>
      <c r="D25" s="43">
        <v>421837631</v>
      </c>
      <c r="E25" s="1" t="s">
        <v>70</v>
      </c>
    </row>
    <row r="26" spans="1:10" x14ac:dyDescent="0.2">
      <c r="A26" s="1" t="s">
        <v>176</v>
      </c>
      <c r="B26" s="41">
        <v>63096707</v>
      </c>
      <c r="C26" s="43">
        <v>46023435</v>
      </c>
      <c r="D26" s="45">
        <v>0</v>
      </c>
      <c r="E26" s="1" t="s">
        <v>71</v>
      </c>
    </row>
    <row r="27" spans="1:10" x14ac:dyDescent="0.2">
      <c r="A27" s="1" t="s">
        <v>177</v>
      </c>
      <c r="B27" s="41">
        <v>23408674</v>
      </c>
      <c r="C27" s="43">
        <v>11443367</v>
      </c>
      <c r="D27" s="43">
        <v>76836629</v>
      </c>
      <c r="E27" s="1" t="s">
        <v>72</v>
      </c>
    </row>
    <row r="28" spans="1:10" x14ac:dyDescent="0.2">
      <c r="A28" s="1" t="s">
        <v>178</v>
      </c>
      <c r="B28" s="41">
        <v>9207604</v>
      </c>
      <c r="C28" s="43">
        <v>332759</v>
      </c>
      <c r="D28" s="45">
        <v>0</v>
      </c>
      <c r="E28" s="1" t="s">
        <v>73</v>
      </c>
    </row>
    <row r="29" spans="1:10" x14ac:dyDescent="0.2">
      <c r="A29" s="1" t="s">
        <v>179</v>
      </c>
      <c r="B29" s="41">
        <v>105783051</v>
      </c>
      <c r="C29" s="43">
        <v>0</v>
      </c>
      <c r="D29" s="43">
        <v>18309587</v>
      </c>
      <c r="E29" s="1" t="s">
        <v>74</v>
      </c>
    </row>
    <row r="30" spans="1:10" x14ac:dyDescent="0.2">
      <c r="A30" s="1" t="s">
        <v>180</v>
      </c>
      <c r="B30" s="41">
        <v>85037542</v>
      </c>
      <c r="C30" s="43">
        <v>22323578</v>
      </c>
      <c r="D30" s="43">
        <v>20062776</v>
      </c>
      <c r="E30" s="1" t="s">
        <v>75</v>
      </c>
    </row>
    <row r="31" spans="1:10" x14ac:dyDescent="0.2">
      <c r="A31" s="1" t="s">
        <v>181</v>
      </c>
      <c r="B31" s="41">
        <v>10383047</v>
      </c>
      <c r="C31" s="43">
        <v>1673942</v>
      </c>
      <c r="D31" s="43">
        <v>2065907</v>
      </c>
      <c r="E31" s="1" t="s">
        <v>76</v>
      </c>
    </row>
    <row r="32" spans="1:10" x14ac:dyDescent="0.2">
      <c r="A32" s="1" t="s">
        <v>182</v>
      </c>
      <c r="B32" s="36">
        <v>0</v>
      </c>
      <c r="C32" s="45">
        <v>0</v>
      </c>
      <c r="D32" s="45">
        <v>0</v>
      </c>
      <c r="E32" s="1" t="s">
        <v>77</v>
      </c>
      <c r="J32" s="40"/>
    </row>
    <row r="33" spans="1:10" x14ac:dyDescent="0.2">
      <c r="A33" s="1" t="s">
        <v>183</v>
      </c>
      <c r="B33" s="41">
        <v>0</v>
      </c>
      <c r="C33" s="43">
        <v>18506502</v>
      </c>
      <c r="D33" s="43">
        <v>3912057</v>
      </c>
      <c r="E33" s="1" t="s">
        <v>78</v>
      </c>
    </row>
    <row r="34" spans="1:10" x14ac:dyDescent="0.2">
      <c r="A34" s="1" t="s">
        <v>184</v>
      </c>
      <c r="B34" s="36">
        <v>0</v>
      </c>
      <c r="C34" s="45">
        <v>0</v>
      </c>
      <c r="D34" s="45">
        <v>0</v>
      </c>
      <c r="E34" s="1" t="s">
        <v>79</v>
      </c>
      <c r="J34" s="40"/>
    </row>
    <row r="35" spans="1:10" x14ac:dyDescent="0.2">
      <c r="A35" s="1" t="s">
        <v>185</v>
      </c>
      <c r="B35" s="41">
        <v>106676411</v>
      </c>
      <c r="C35" s="43">
        <v>73413931</v>
      </c>
      <c r="D35" s="43">
        <v>45075597</v>
      </c>
      <c r="E35" s="1" t="s">
        <v>80</v>
      </c>
    </row>
    <row r="36" spans="1:10" x14ac:dyDescent="0.2">
      <c r="A36" s="1" t="s">
        <v>186</v>
      </c>
      <c r="B36" s="41">
        <v>6122472173</v>
      </c>
      <c r="C36" s="43">
        <v>3534536798</v>
      </c>
      <c r="D36" s="43">
        <v>3704437760</v>
      </c>
      <c r="E36" s="1" t="s">
        <v>81</v>
      </c>
    </row>
    <row r="37" spans="1:10" x14ac:dyDescent="0.2">
      <c r="A37" s="1" t="s">
        <v>187</v>
      </c>
      <c r="B37" s="41">
        <v>65599201</v>
      </c>
      <c r="C37" s="43">
        <v>30544484</v>
      </c>
      <c r="D37" s="43">
        <v>3652198</v>
      </c>
      <c r="E37" s="1" t="s">
        <v>82</v>
      </c>
    </row>
    <row r="38" spans="1:10" x14ac:dyDescent="0.2">
      <c r="A38" s="1" t="s">
        <v>188</v>
      </c>
      <c r="B38" s="41">
        <v>1358794955</v>
      </c>
      <c r="C38" s="43">
        <v>313833370</v>
      </c>
      <c r="D38" s="43">
        <v>754106171</v>
      </c>
      <c r="E38" s="1" t="s">
        <v>83</v>
      </c>
    </row>
    <row r="39" spans="1:10" x14ac:dyDescent="0.2">
      <c r="A39" s="1" t="s">
        <v>189</v>
      </c>
      <c r="B39" s="41">
        <v>68408145</v>
      </c>
      <c r="C39" s="43">
        <v>153061234</v>
      </c>
      <c r="D39" s="43">
        <v>46639346</v>
      </c>
      <c r="E39" s="1" t="s">
        <v>84</v>
      </c>
    </row>
    <row r="40" spans="1:10" x14ac:dyDescent="0.2">
      <c r="A40" s="1" t="s">
        <v>190</v>
      </c>
      <c r="B40" s="36">
        <v>0</v>
      </c>
      <c r="C40" s="45">
        <v>0</v>
      </c>
      <c r="D40" s="45">
        <v>0</v>
      </c>
      <c r="E40" s="1" t="s">
        <v>85</v>
      </c>
      <c r="J40" s="40"/>
    </row>
    <row r="41" spans="1:10" x14ac:dyDescent="0.2">
      <c r="A41" s="1" t="s">
        <v>191</v>
      </c>
      <c r="B41" s="36">
        <v>0</v>
      </c>
      <c r="C41" s="45">
        <v>0</v>
      </c>
      <c r="D41" s="45">
        <v>0</v>
      </c>
      <c r="E41" s="1" t="s">
        <v>86</v>
      </c>
      <c r="J41" s="40"/>
    </row>
    <row r="42" spans="1:10" x14ac:dyDescent="0.2">
      <c r="A42" s="1" t="s">
        <v>192</v>
      </c>
      <c r="B42" s="41">
        <v>30230402</v>
      </c>
      <c r="C42" s="43">
        <v>20680565</v>
      </c>
      <c r="D42" s="43">
        <v>14592455</v>
      </c>
      <c r="E42" s="1" t="s">
        <v>87</v>
      </c>
    </row>
    <row r="43" spans="1:10" x14ac:dyDescent="0.2">
      <c r="A43" s="1" t="s">
        <v>193</v>
      </c>
      <c r="B43" s="41">
        <v>12051048</v>
      </c>
      <c r="C43" s="43">
        <v>163719</v>
      </c>
      <c r="D43" s="43">
        <v>3608842</v>
      </c>
      <c r="E43" s="1" t="s">
        <v>88</v>
      </c>
    </row>
    <row r="44" spans="1:10" x14ac:dyDescent="0.2">
      <c r="A44" s="1" t="s">
        <v>194</v>
      </c>
      <c r="B44" s="41">
        <v>806511</v>
      </c>
      <c r="C44" s="43">
        <v>0</v>
      </c>
      <c r="D44" s="43">
        <v>463307</v>
      </c>
      <c r="E44" s="1" t="s">
        <v>89</v>
      </c>
    </row>
    <row r="45" spans="1:10" x14ac:dyDescent="0.2">
      <c r="A45" s="1" t="s">
        <v>195</v>
      </c>
      <c r="B45" s="36">
        <v>0</v>
      </c>
      <c r="C45" s="45">
        <v>0</v>
      </c>
      <c r="D45" s="45">
        <v>0</v>
      </c>
      <c r="E45" s="1" t="s">
        <v>90</v>
      </c>
      <c r="J45" s="40"/>
    </row>
    <row r="46" spans="1:10" x14ac:dyDescent="0.2">
      <c r="A46" s="1" t="s">
        <v>196</v>
      </c>
      <c r="B46" s="41">
        <v>63093470</v>
      </c>
      <c r="C46" s="43">
        <v>90314260</v>
      </c>
      <c r="D46" s="43">
        <v>102856132</v>
      </c>
      <c r="E46" s="1" t="s">
        <v>91</v>
      </c>
    </row>
    <row r="47" spans="1:10" x14ac:dyDescent="0.2">
      <c r="A47" s="1" t="s">
        <v>197</v>
      </c>
      <c r="B47" s="41">
        <v>1598983732</v>
      </c>
      <c r="C47" s="43">
        <v>608597632</v>
      </c>
      <c r="D47" s="43">
        <v>925918451</v>
      </c>
      <c r="E47" s="1" t="s">
        <v>92</v>
      </c>
    </row>
    <row r="48" spans="1:10" x14ac:dyDescent="0.2">
      <c r="A48" s="1" t="s">
        <v>198</v>
      </c>
      <c r="B48" s="41">
        <v>3954453024</v>
      </c>
      <c r="C48" s="43">
        <v>2716418549</v>
      </c>
      <c r="D48" s="43">
        <v>2480847631</v>
      </c>
      <c r="E48" s="1" t="s">
        <v>93</v>
      </c>
    </row>
    <row r="49" spans="1:10" x14ac:dyDescent="0.2">
      <c r="A49" s="1" t="s">
        <v>199</v>
      </c>
      <c r="B49" s="41">
        <v>-1872912</v>
      </c>
      <c r="C49" s="43">
        <v>16942</v>
      </c>
      <c r="D49" s="43">
        <v>-764845</v>
      </c>
      <c r="E49" s="1" t="s">
        <v>94</v>
      </c>
    </row>
    <row r="50" spans="1:10" x14ac:dyDescent="0.2">
      <c r="A50" s="1" t="s">
        <v>200</v>
      </c>
      <c r="B50" s="41">
        <v>8787381</v>
      </c>
      <c r="C50" s="45">
        <v>0</v>
      </c>
      <c r="D50" s="45">
        <v>0</v>
      </c>
      <c r="E50" s="1" t="s">
        <v>95</v>
      </c>
    </row>
    <row r="51" spans="1:10" x14ac:dyDescent="0.2">
      <c r="A51" s="1" t="s">
        <v>194</v>
      </c>
      <c r="B51" s="36">
        <v>0</v>
      </c>
      <c r="C51" s="43">
        <v>0</v>
      </c>
      <c r="D51" s="43">
        <v>0</v>
      </c>
      <c r="E51" s="1" t="s">
        <v>89</v>
      </c>
    </row>
    <row r="52" spans="1:10" x14ac:dyDescent="0.2">
      <c r="A52" s="1" t="s">
        <v>201</v>
      </c>
      <c r="B52" s="41">
        <v>3961367493</v>
      </c>
      <c r="C52" s="43">
        <v>2716435491</v>
      </c>
      <c r="D52" s="43">
        <v>2480082786</v>
      </c>
      <c r="E52" s="39" t="s">
        <v>96</v>
      </c>
    </row>
    <row r="53" spans="1:10" x14ac:dyDescent="0.2">
      <c r="A53" s="1" t="s">
        <v>202</v>
      </c>
      <c r="B53" s="41">
        <v>21401</v>
      </c>
      <c r="C53" s="45">
        <v>0</v>
      </c>
      <c r="D53" s="45">
        <v>0</v>
      </c>
      <c r="E53" s="39" t="s">
        <v>97</v>
      </c>
    </row>
    <row r="54" spans="1:10" x14ac:dyDescent="0.2">
      <c r="A54" s="1" t="s">
        <v>203</v>
      </c>
      <c r="B54" s="41">
        <v>3961388894</v>
      </c>
      <c r="C54" s="43">
        <v>2716435491</v>
      </c>
      <c r="D54" s="43">
        <v>2480082786</v>
      </c>
      <c r="E54" s="39" t="s">
        <v>98</v>
      </c>
    </row>
    <row r="55" spans="1:10" x14ac:dyDescent="0.2">
      <c r="A55" s="1" t="s">
        <v>204</v>
      </c>
      <c r="B55" s="41">
        <v>0</v>
      </c>
      <c r="C55" s="45">
        <v>0</v>
      </c>
      <c r="D55" s="45">
        <v>0</v>
      </c>
      <c r="E55" s="1" t="s">
        <v>99</v>
      </c>
    </row>
    <row r="56" spans="1:10" x14ac:dyDescent="0.2">
      <c r="A56" s="1" t="s">
        <v>205</v>
      </c>
      <c r="B56" s="36">
        <v>0</v>
      </c>
      <c r="C56" s="45">
        <v>0</v>
      </c>
      <c r="D56" s="45">
        <v>0</v>
      </c>
      <c r="E56" s="1" t="s">
        <v>100</v>
      </c>
      <c r="J56" s="40"/>
    </row>
    <row r="57" spans="1:10" x14ac:dyDescent="0.2">
      <c r="A57" s="1" t="s">
        <v>206</v>
      </c>
      <c r="B57" s="41">
        <v>200000000</v>
      </c>
      <c r="C57" s="43">
        <v>120000000</v>
      </c>
      <c r="D57" s="43">
        <v>100000000</v>
      </c>
      <c r="E57" s="1" t="s">
        <v>101</v>
      </c>
    </row>
    <row r="58" spans="1:10" x14ac:dyDescent="0.2">
      <c r="A58" s="1" t="s">
        <v>207</v>
      </c>
      <c r="B58" s="41">
        <v>139919175</v>
      </c>
      <c r="C58" s="43">
        <v>38320046</v>
      </c>
      <c r="D58" s="43">
        <v>60656270</v>
      </c>
      <c r="E58" s="1" t="s">
        <v>102</v>
      </c>
    </row>
    <row r="59" spans="1:10" x14ac:dyDescent="0.2">
      <c r="A59" s="1" t="s">
        <v>208</v>
      </c>
      <c r="B59" s="41">
        <v>83897039</v>
      </c>
      <c r="C59" s="45">
        <v>0</v>
      </c>
      <c r="D59" s="43">
        <v>4262322</v>
      </c>
      <c r="E59" s="1" t="s">
        <v>103</v>
      </c>
    </row>
    <row r="60" spans="1:10" x14ac:dyDescent="0.2">
      <c r="A60" s="1" t="s">
        <v>209</v>
      </c>
      <c r="B60" s="36">
        <v>0</v>
      </c>
      <c r="C60" s="45">
        <v>0</v>
      </c>
      <c r="D60" s="45">
        <v>0</v>
      </c>
      <c r="E60" s="1" t="s">
        <v>104</v>
      </c>
      <c r="J60" s="40"/>
    </row>
    <row r="61" spans="1:10" x14ac:dyDescent="0.2">
      <c r="A61" s="1" t="s">
        <v>210</v>
      </c>
      <c r="B61" s="36">
        <v>0</v>
      </c>
      <c r="C61" s="45">
        <v>0</v>
      </c>
      <c r="D61" s="45">
        <v>0</v>
      </c>
      <c r="E61" s="1" t="s">
        <v>105</v>
      </c>
      <c r="J61" s="40"/>
    </row>
    <row r="62" spans="1:10" x14ac:dyDescent="0.2">
      <c r="A62" s="1" t="s">
        <v>211</v>
      </c>
      <c r="B62" s="36">
        <v>0</v>
      </c>
      <c r="C62" s="45">
        <v>0</v>
      </c>
      <c r="D62" s="45">
        <v>0</v>
      </c>
      <c r="E62" s="1" t="s">
        <v>106</v>
      </c>
      <c r="J62" s="40"/>
    </row>
    <row r="63" spans="1:10" x14ac:dyDescent="0.2">
      <c r="A63" s="1" t="s">
        <v>212</v>
      </c>
      <c r="B63" s="36">
        <v>0</v>
      </c>
      <c r="C63" s="45">
        <v>0</v>
      </c>
      <c r="D63" s="45">
        <v>0</v>
      </c>
      <c r="E63" s="1" t="s">
        <v>107</v>
      </c>
      <c r="J63" s="40"/>
    </row>
    <row r="64" spans="1:10" x14ac:dyDescent="0.2">
      <c r="A64" s="1" t="s">
        <v>213</v>
      </c>
      <c r="B64" s="41">
        <v>9976394</v>
      </c>
      <c r="C64" s="43">
        <v>94068</v>
      </c>
      <c r="D64" s="43">
        <v>755923</v>
      </c>
      <c r="E64" s="1" t="s">
        <v>94</v>
      </c>
    </row>
    <row r="65" spans="1:10" x14ac:dyDescent="0.2">
      <c r="A65" s="1" t="s">
        <v>214</v>
      </c>
      <c r="B65" s="41">
        <v>128290408</v>
      </c>
      <c r="C65" s="43">
        <v>51089561</v>
      </c>
      <c r="D65" s="43">
        <v>132762008</v>
      </c>
      <c r="E65" s="1" t="s">
        <v>108</v>
      </c>
    </row>
    <row r="66" spans="1:10" x14ac:dyDescent="0.2">
      <c r="A66" s="1" t="s">
        <v>215</v>
      </c>
      <c r="B66" s="41">
        <v>0</v>
      </c>
      <c r="C66" s="45">
        <v>0</v>
      </c>
      <c r="D66" s="45">
        <v>0</v>
      </c>
      <c r="E66" s="1" t="s">
        <v>109</v>
      </c>
    </row>
    <row r="67" spans="1:10" x14ac:dyDescent="0.2">
      <c r="A67" s="1" t="s">
        <v>216</v>
      </c>
      <c r="B67" s="41">
        <v>562083016</v>
      </c>
      <c r="C67" s="43">
        <v>209503675</v>
      </c>
      <c r="D67" s="43">
        <v>298436523</v>
      </c>
      <c r="E67" s="1" t="s">
        <v>110</v>
      </c>
    </row>
    <row r="68" spans="1:10" x14ac:dyDescent="0.2">
      <c r="A68" s="1" t="s">
        <v>275</v>
      </c>
      <c r="B68" s="41">
        <v>16531</v>
      </c>
      <c r="C68" s="43">
        <v>0</v>
      </c>
      <c r="D68" s="43">
        <v>0</v>
      </c>
      <c r="E68" s="1" t="s">
        <v>273</v>
      </c>
    </row>
    <row r="69" spans="1:10" x14ac:dyDescent="0.2">
      <c r="A69" s="1" t="s">
        <v>276</v>
      </c>
      <c r="B69" s="41">
        <v>562099547</v>
      </c>
      <c r="C69" s="41">
        <v>209503675</v>
      </c>
      <c r="D69" s="41">
        <v>298436523</v>
      </c>
      <c r="E69" s="1" t="s">
        <v>274</v>
      </c>
      <c r="F69" s="52"/>
    </row>
    <row r="70" spans="1:10" x14ac:dyDescent="0.2">
      <c r="A70" s="1" t="s">
        <v>217</v>
      </c>
      <c r="B70" s="41">
        <v>6122472173</v>
      </c>
      <c r="C70" s="43">
        <v>3534536798</v>
      </c>
      <c r="D70" s="43">
        <v>3704437760</v>
      </c>
      <c r="E70" s="1" t="s">
        <v>111</v>
      </c>
    </row>
    <row r="71" spans="1:10" x14ac:dyDescent="0.2">
      <c r="A71" s="1" t="s">
        <v>218</v>
      </c>
      <c r="B71" s="41">
        <v>228973455</v>
      </c>
      <c r="C71" s="45">
        <v>0</v>
      </c>
      <c r="D71" s="43">
        <v>16860</v>
      </c>
      <c r="E71" s="1" t="s">
        <v>112</v>
      </c>
    </row>
    <row r="72" spans="1:10" x14ac:dyDescent="0.2">
      <c r="A72" s="1" t="s">
        <v>219</v>
      </c>
      <c r="B72" s="41">
        <v>570138593</v>
      </c>
      <c r="C72" s="45">
        <v>0</v>
      </c>
      <c r="D72" s="45">
        <v>0</v>
      </c>
      <c r="E72" s="1" t="s">
        <v>113</v>
      </c>
      <c r="F72" s="52"/>
    </row>
    <row r="73" spans="1:10" ht="12.75" customHeight="1" x14ac:dyDescent="0.2">
      <c r="A73" s="1" t="s">
        <v>220</v>
      </c>
      <c r="B73" s="41">
        <v>57964441</v>
      </c>
      <c r="C73" s="45">
        <v>0</v>
      </c>
      <c r="D73" s="43">
        <v>13441343</v>
      </c>
      <c r="E73" s="1" t="s">
        <v>114</v>
      </c>
    </row>
    <row r="74" spans="1:10" s="7" customFormat="1" x14ac:dyDescent="0.2">
      <c r="A74" s="7" t="s">
        <v>115</v>
      </c>
      <c r="B74" s="37"/>
      <c r="C74" s="37"/>
      <c r="D74" s="37"/>
      <c r="E74" s="7" t="s">
        <v>115</v>
      </c>
      <c r="F74"/>
      <c r="G74"/>
      <c r="H74"/>
      <c r="I74"/>
      <c r="J74"/>
    </row>
    <row r="75" spans="1:10" s="7" customFormat="1" x14ac:dyDescent="0.2">
      <c r="A75" s="8" t="s">
        <v>1</v>
      </c>
      <c r="B75" s="37"/>
      <c r="C75" s="37"/>
      <c r="D75" s="37"/>
      <c r="E75" s="6" t="s">
        <v>4</v>
      </c>
      <c r="F75"/>
      <c r="G75"/>
      <c r="H75"/>
      <c r="I75"/>
      <c r="J75" s="40"/>
    </row>
    <row r="76" spans="1:10" x14ac:dyDescent="0.2">
      <c r="A76" s="1" t="s">
        <v>221</v>
      </c>
      <c r="B76" s="41">
        <v>182803218</v>
      </c>
      <c r="C76" s="43">
        <v>94420245</v>
      </c>
      <c r="D76" s="43">
        <v>84354125</v>
      </c>
      <c r="E76" s="1" t="s">
        <v>116</v>
      </c>
    </row>
    <row r="77" spans="1:10" x14ac:dyDescent="0.2">
      <c r="A77" s="1" t="s">
        <v>222</v>
      </c>
      <c r="B77" s="41">
        <v>606612</v>
      </c>
      <c r="C77" s="45">
        <v>0</v>
      </c>
      <c r="D77" s="45">
        <v>0</v>
      </c>
      <c r="E77" s="1" t="s">
        <v>117</v>
      </c>
    </row>
    <row r="78" spans="1:10" x14ac:dyDescent="0.2">
      <c r="A78" s="1" t="s">
        <v>223</v>
      </c>
      <c r="B78" s="36">
        <v>0</v>
      </c>
      <c r="C78" s="43">
        <v>7854</v>
      </c>
      <c r="D78" s="45">
        <v>0</v>
      </c>
      <c r="E78" s="1" t="s">
        <v>118</v>
      </c>
    </row>
    <row r="79" spans="1:10" x14ac:dyDescent="0.2">
      <c r="A79" s="1" t="s">
        <v>224</v>
      </c>
      <c r="B79" s="41">
        <v>706877</v>
      </c>
      <c r="C79" s="43">
        <v>23730716</v>
      </c>
      <c r="D79" s="45">
        <v>0</v>
      </c>
      <c r="E79" s="1" t="s">
        <v>119</v>
      </c>
    </row>
    <row r="80" spans="1:10" x14ac:dyDescent="0.2">
      <c r="A80" s="1" t="s">
        <v>225</v>
      </c>
      <c r="B80" s="41">
        <v>22983200</v>
      </c>
      <c r="C80" s="43">
        <v>2609377</v>
      </c>
      <c r="D80" s="43">
        <v>17015180</v>
      </c>
      <c r="E80" s="1" t="s">
        <v>120</v>
      </c>
    </row>
    <row r="81" spans="1:10" x14ac:dyDescent="0.2">
      <c r="A81" s="1" t="s">
        <v>226</v>
      </c>
      <c r="B81" s="41">
        <v>1148200</v>
      </c>
      <c r="C81" s="43">
        <v>-16863</v>
      </c>
      <c r="D81" s="45">
        <v>0</v>
      </c>
      <c r="E81" s="1" t="s">
        <v>270</v>
      </c>
    </row>
    <row r="82" spans="1:10" x14ac:dyDescent="0.2">
      <c r="A82" s="1" t="s">
        <v>227</v>
      </c>
      <c r="B82" s="41">
        <v>1969908</v>
      </c>
      <c r="C82" s="45">
        <v>0</v>
      </c>
      <c r="D82" s="43">
        <v>119760</v>
      </c>
      <c r="E82" s="1" t="s">
        <v>121</v>
      </c>
    </row>
    <row r="83" spans="1:10" x14ac:dyDescent="0.2">
      <c r="A83" s="1" t="s">
        <v>228</v>
      </c>
      <c r="B83" s="41">
        <v>57108017</v>
      </c>
      <c r="C83" s="43">
        <v>67801276</v>
      </c>
      <c r="D83" s="43">
        <v>72900686</v>
      </c>
      <c r="E83" s="1" t="s">
        <v>122</v>
      </c>
    </row>
    <row r="84" spans="1:10" x14ac:dyDescent="0.2">
      <c r="A84" s="1" t="s">
        <v>229</v>
      </c>
      <c r="B84" s="36">
        <v>0</v>
      </c>
      <c r="C84" s="43">
        <v>8785237</v>
      </c>
      <c r="D84" s="45">
        <v>0</v>
      </c>
      <c r="E84" s="1" t="s">
        <v>123</v>
      </c>
    </row>
    <row r="85" spans="1:10" x14ac:dyDescent="0.2">
      <c r="A85" s="1" t="s">
        <v>230</v>
      </c>
      <c r="B85" s="36">
        <v>0</v>
      </c>
      <c r="C85" s="43">
        <v>-84177</v>
      </c>
      <c r="D85" s="45">
        <v>0</v>
      </c>
      <c r="E85" s="1" t="s">
        <v>124</v>
      </c>
      <c r="I85" s="7"/>
    </row>
    <row r="86" spans="1:10" x14ac:dyDescent="0.2">
      <c r="A86" s="1" t="s">
        <v>231</v>
      </c>
      <c r="B86" s="36">
        <v>0</v>
      </c>
      <c r="C86" s="45">
        <v>0</v>
      </c>
      <c r="D86" s="45">
        <v>0</v>
      </c>
      <c r="E86" s="1" t="s">
        <v>125</v>
      </c>
      <c r="I86" s="7"/>
      <c r="J86" s="40"/>
    </row>
    <row r="87" spans="1:10" x14ac:dyDescent="0.2">
      <c r="A87" s="1" t="s">
        <v>232</v>
      </c>
      <c r="B87" s="41">
        <v>6307627</v>
      </c>
      <c r="C87" s="43">
        <v>1444631</v>
      </c>
      <c r="D87" s="43">
        <v>1419551</v>
      </c>
      <c r="E87" s="1" t="s">
        <v>126</v>
      </c>
      <c r="I87" s="7"/>
    </row>
    <row r="88" spans="1:10" x14ac:dyDescent="0.2">
      <c r="A88" s="1" t="s">
        <v>233</v>
      </c>
      <c r="B88" s="36">
        <v>0</v>
      </c>
      <c r="C88" s="45">
        <v>0</v>
      </c>
      <c r="D88" s="45">
        <v>0</v>
      </c>
      <c r="E88" s="1" t="s">
        <v>127</v>
      </c>
      <c r="I88" s="7"/>
      <c r="J88" s="40"/>
    </row>
    <row r="89" spans="1:10" x14ac:dyDescent="0.2">
      <c r="A89" s="1" t="s">
        <v>234</v>
      </c>
      <c r="B89" s="41">
        <v>273633659</v>
      </c>
      <c r="C89" s="43">
        <v>198698296</v>
      </c>
      <c r="D89" s="43">
        <v>175809302</v>
      </c>
      <c r="E89" s="1" t="s">
        <v>128</v>
      </c>
    </row>
    <row r="90" spans="1:10" x14ac:dyDescent="0.2">
      <c r="A90" s="1" t="s">
        <v>235</v>
      </c>
      <c r="B90" s="41">
        <v>1006809</v>
      </c>
      <c r="C90" s="45">
        <v>0</v>
      </c>
      <c r="D90" s="45">
        <v>0</v>
      </c>
      <c r="E90" s="1" t="s">
        <v>129</v>
      </c>
    </row>
    <row r="91" spans="1:10" x14ac:dyDescent="0.2">
      <c r="A91" s="1" t="s">
        <v>236</v>
      </c>
      <c r="B91" s="41">
        <v>543756</v>
      </c>
      <c r="C91" s="45">
        <v>0</v>
      </c>
      <c r="D91" s="45">
        <v>0</v>
      </c>
      <c r="E91" s="1" t="s">
        <v>130</v>
      </c>
    </row>
    <row r="92" spans="1:10" x14ac:dyDescent="0.2">
      <c r="A92" s="1" t="s">
        <v>237</v>
      </c>
      <c r="B92" s="41">
        <v>275184224</v>
      </c>
      <c r="C92" s="43">
        <v>198698296</v>
      </c>
      <c r="D92" s="43">
        <v>175809302</v>
      </c>
      <c r="E92" s="1" t="s">
        <v>131</v>
      </c>
    </row>
    <row r="93" spans="1:10" x14ac:dyDescent="0.2">
      <c r="A93" s="1" t="s">
        <v>238</v>
      </c>
      <c r="B93" s="41">
        <v>128300828</v>
      </c>
      <c r="C93" s="43">
        <v>110060634</v>
      </c>
      <c r="D93" s="43">
        <v>77868556</v>
      </c>
      <c r="E93" s="1" t="s">
        <v>132</v>
      </c>
    </row>
    <row r="94" spans="1:10" x14ac:dyDescent="0.2">
      <c r="A94" s="1" t="s">
        <v>239</v>
      </c>
      <c r="B94" s="41">
        <v>1007464</v>
      </c>
      <c r="C94" s="45">
        <v>0</v>
      </c>
      <c r="D94" s="45">
        <v>0</v>
      </c>
      <c r="E94" s="1" t="s">
        <v>133</v>
      </c>
    </row>
    <row r="95" spans="1:10" x14ac:dyDescent="0.2">
      <c r="A95" s="1" t="s">
        <v>240</v>
      </c>
      <c r="B95" s="41">
        <v>-655</v>
      </c>
      <c r="C95" s="45">
        <v>0</v>
      </c>
      <c r="D95" s="45">
        <v>0</v>
      </c>
      <c r="E95" s="1" t="s">
        <v>134</v>
      </c>
      <c r="H95" s="7"/>
    </row>
    <row r="96" spans="1:10" x14ac:dyDescent="0.2">
      <c r="A96" s="1" t="s">
        <v>241</v>
      </c>
      <c r="B96" s="36">
        <v>0</v>
      </c>
      <c r="C96" s="45">
        <v>0</v>
      </c>
      <c r="D96" s="45">
        <v>0</v>
      </c>
      <c r="E96" s="1" t="s">
        <v>135</v>
      </c>
      <c r="H96" s="7"/>
      <c r="J96" s="40"/>
    </row>
    <row r="97" spans="1:8" x14ac:dyDescent="0.2">
      <c r="A97" s="1" t="s">
        <v>242</v>
      </c>
      <c r="B97" s="41">
        <v>6049437</v>
      </c>
      <c r="C97" s="43">
        <v>34726004</v>
      </c>
      <c r="D97" s="45">
        <v>0</v>
      </c>
      <c r="E97" s="1" t="s">
        <v>136</v>
      </c>
      <c r="H97" s="7"/>
    </row>
    <row r="98" spans="1:8" x14ac:dyDescent="0.2">
      <c r="A98" s="1" t="s">
        <v>243</v>
      </c>
      <c r="B98" s="41">
        <v>139283394</v>
      </c>
      <c r="C98" s="43">
        <v>53911658</v>
      </c>
      <c r="D98" s="43">
        <v>97940746</v>
      </c>
      <c r="E98" s="1" t="s">
        <v>137</v>
      </c>
    </row>
    <row r="99" spans="1:8" x14ac:dyDescent="0.2">
      <c r="A99" s="1" t="s">
        <v>244</v>
      </c>
      <c r="B99" s="41">
        <v>137869</v>
      </c>
      <c r="C99" s="43">
        <v>1793458</v>
      </c>
      <c r="D99" s="45">
        <v>0</v>
      </c>
      <c r="E99" s="1" t="s">
        <v>138</v>
      </c>
    </row>
    <row r="100" spans="1:8" x14ac:dyDescent="0.2">
      <c r="A100" s="1" t="s">
        <v>245</v>
      </c>
      <c r="B100" s="41">
        <v>1115510</v>
      </c>
      <c r="C100" s="45">
        <v>0</v>
      </c>
      <c r="D100" s="43">
        <v>3285782</v>
      </c>
      <c r="E100" s="1" t="s">
        <v>139</v>
      </c>
    </row>
    <row r="101" spans="1:8" x14ac:dyDescent="0.2">
      <c r="A101" s="1" t="s">
        <v>246</v>
      </c>
      <c r="B101" s="41">
        <v>7431000</v>
      </c>
      <c r="C101" s="45">
        <v>0</v>
      </c>
      <c r="D101" s="43">
        <v>146543</v>
      </c>
      <c r="E101" s="1" t="s">
        <v>140</v>
      </c>
    </row>
    <row r="102" spans="1:8" x14ac:dyDescent="0.2">
      <c r="A102" s="1" t="s">
        <v>247</v>
      </c>
      <c r="B102" s="41">
        <v>3763145</v>
      </c>
      <c r="C102" s="43">
        <v>3258872</v>
      </c>
      <c r="D102" s="43">
        <v>2588783</v>
      </c>
      <c r="E102" s="1" t="s">
        <v>141</v>
      </c>
    </row>
    <row r="103" spans="1:8" x14ac:dyDescent="0.2">
      <c r="A103" s="1" t="s">
        <v>248</v>
      </c>
      <c r="B103" s="41">
        <v>31347851</v>
      </c>
      <c r="C103" s="43">
        <v>12763260</v>
      </c>
      <c r="D103" s="43">
        <v>14522550</v>
      </c>
      <c r="E103" s="1" t="s">
        <v>142</v>
      </c>
    </row>
    <row r="104" spans="1:8" x14ac:dyDescent="0.2">
      <c r="A104" s="1" t="s">
        <v>249</v>
      </c>
      <c r="B104" s="41">
        <v>3067917</v>
      </c>
      <c r="C104" s="43">
        <v>-1673880</v>
      </c>
      <c r="D104" s="43">
        <v>556575</v>
      </c>
      <c r="E104" s="1" t="s">
        <v>143</v>
      </c>
    </row>
    <row r="105" spans="1:8" x14ac:dyDescent="0.2">
      <c r="A105" s="1" t="s">
        <v>250</v>
      </c>
      <c r="B105" s="41">
        <v>186146686</v>
      </c>
      <c r="C105" s="43">
        <v>70053368</v>
      </c>
      <c r="D105" s="43">
        <v>119040979</v>
      </c>
      <c r="E105" s="1" t="s">
        <v>144</v>
      </c>
    </row>
    <row r="106" spans="1:8" x14ac:dyDescent="0.2">
      <c r="A106" s="1" t="s">
        <v>251</v>
      </c>
      <c r="B106" s="41">
        <v>46696131</v>
      </c>
      <c r="C106" s="43">
        <v>19472549</v>
      </c>
      <c r="D106" s="43">
        <v>31511403</v>
      </c>
      <c r="E106" s="1" t="s">
        <v>145</v>
      </c>
    </row>
    <row r="107" spans="1:8" x14ac:dyDescent="0.2">
      <c r="A107" s="1" t="s">
        <v>252</v>
      </c>
      <c r="B107" s="41">
        <v>6914234</v>
      </c>
      <c r="C107" s="43">
        <v>3180785</v>
      </c>
      <c r="D107" s="43">
        <v>3630211</v>
      </c>
      <c r="E107" s="1" t="s">
        <v>146</v>
      </c>
    </row>
    <row r="108" spans="1:8" x14ac:dyDescent="0.2">
      <c r="A108" s="1" t="s">
        <v>253</v>
      </c>
      <c r="B108" s="36">
        <v>0</v>
      </c>
      <c r="C108" s="43">
        <v>555423</v>
      </c>
      <c r="D108" s="45">
        <v>0</v>
      </c>
      <c r="E108" s="1" t="s">
        <v>147</v>
      </c>
    </row>
    <row r="109" spans="1:8" x14ac:dyDescent="0.2">
      <c r="A109" s="1" t="s">
        <v>254</v>
      </c>
      <c r="B109" s="36">
        <v>0</v>
      </c>
      <c r="C109" s="43">
        <v>697265</v>
      </c>
      <c r="D109" s="43">
        <v>1260000</v>
      </c>
      <c r="E109" s="1" t="s">
        <v>148</v>
      </c>
    </row>
    <row r="110" spans="1:8" x14ac:dyDescent="0.2">
      <c r="A110" s="1" t="s">
        <v>255</v>
      </c>
      <c r="B110" s="41">
        <v>42814</v>
      </c>
      <c r="C110" s="45">
        <v>0</v>
      </c>
      <c r="D110" s="45">
        <v>0</v>
      </c>
      <c r="E110" s="1" t="s">
        <v>149</v>
      </c>
    </row>
    <row r="111" spans="1:8" x14ac:dyDescent="0.2">
      <c r="A111" s="1" t="s">
        <v>256</v>
      </c>
      <c r="B111" s="41">
        <v>32037330</v>
      </c>
      <c r="C111" s="43">
        <v>12545944</v>
      </c>
      <c r="D111" s="43">
        <v>20456532</v>
      </c>
      <c r="E111" s="1" t="s">
        <v>150</v>
      </c>
    </row>
    <row r="112" spans="1:8" x14ac:dyDescent="0.2">
      <c r="A112" s="1" t="s">
        <v>193</v>
      </c>
      <c r="B112" s="41">
        <v>1100000</v>
      </c>
      <c r="C112" s="43">
        <v>813694</v>
      </c>
      <c r="D112" s="43">
        <v>329857</v>
      </c>
      <c r="E112" s="1" t="s">
        <v>88</v>
      </c>
    </row>
    <row r="113" spans="1:10" x14ac:dyDescent="0.2">
      <c r="A113" s="1" t="s">
        <v>257</v>
      </c>
      <c r="B113" s="41">
        <v>86790509</v>
      </c>
      <c r="C113" s="43">
        <v>37265660</v>
      </c>
      <c r="D113" s="43">
        <v>57188003</v>
      </c>
      <c r="E113" s="1" t="s">
        <v>151</v>
      </c>
    </row>
    <row r="114" spans="1:10" x14ac:dyDescent="0.2">
      <c r="A114" s="1" t="s">
        <v>258</v>
      </c>
      <c r="B114" s="41">
        <v>99356177</v>
      </c>
      <c r="C114" s="43">
        <v>32787708</v>
      </c>
      <c r="D114" s="43">
        <v>61852976</v>
      </c>
      <c r="E114" s="1" t="s">
        <v>152</v>
      </c>
    </row>
    <row r="115" spans="1:10" x14ac:dyDescent="0.2">
      <c r="A115" s="1" t="s">
        <v>259</v>
      </c>
      <c r="B115" s="41">
        <v>33253273</v>
      </c>
      <c r="C115" s="43">
        <v>12562797</v>
      </c>
      <c r="D115" s="43">
        <v>16875186</v>
      </c>
      <c r="E115" s="1" t="s">
        <v>153</v>
      </c>
    </row>
    <row r="116" spans="1:10" x14ac:dyDescent="0.2">
      <c r="A116" s="1" t="s">
        <v>260</v>
      </c>
      <c r="B116" s="41">
        <v>66102904</v>
      </c>
      <c r="C116" s="43">
        <v>20224911</v>
      </c>
      <c r="D116" s="43">
        <v>44977790</v>
      </c>
      <c r="E116" s="1" t="s">
        <v>154</v>
      </c>
    </row>
    <row r="117" spans="1:10" x14ac:dyDescent="0.2">
      <c r="A117" s="1" t="s">
        <v>261</v>
      </c>
      <c r="B117" s="41">
        <v>66102904</v>
      </c>
      <c r="C117" s="43">
        <v>20224911</v>
      </c>
      <c r="D117" s="43">
        <v>44977790</v>
      </c>
      <c r="E117" s="1" t="s">
        <v>155</v>
      </c>
    </row>
    <row r="118" spans="1:10" x14ac:dyDescent="0.2">
      <c r="A118" s="1" t="s">
        <v>262</v>
      </c>
      <c r="B118" s="41">
        <v>66102904</v>
      </c>
      <c r="C118" s="43">
        <v>20224911</v>
      </c>
      <c r="D118" s="43">
        <v>44977790</v>
      </c>
      <c r="E118" s="1" t="s">
        <v>156</v>
      </c>
    </row>
    <row r="119" spans="1:10" x14ac:dyDescent="0.2">
      <c r="A119" s="1" t="s">
        <v>263</v>
      </c>
      <c r="B119" s="36">
        <v>0</v>
      </c>
      <c r="C119" s="36">
        <v>0</v>
      </c>
      <c r="D119" s="36">
        <v>0</v>
      </c>
      <c r="E119" s="1" t="s">
        <v>157</v>
      </c>
    </row>
    <row r="120" spans="1:10" s="7" customFormat="1" x14ac:dyDescent="0.2">
      <c r="A120" s="7" t="s">
        <v>115</v>
      </c>
      <c r="B120" s="44"/>
      <c r="C120" s="44"/>
      <c r="D120" s="44"/>
      <c r="E120" s="7" t="s">
        <v>115</v>
      </c>
      <c r="F120"/>
      <c r="G120"/>
      <c r="H120"/>
      <c r="I120"/>
      <c r="J120"/>
    </row>
    <row r="121" spans="1:10" s="7" customFormat="1" x14ac:dyDescent="0.2">
      <c r="A121" s="8" t="s">
        <v>2</v>
      </c>
      <c r="B121" s="44"/>
      <c r="C121" s="44"/>
      <c r="D121" s="44"/>
      <c r="E121" s="8" t="s">
        <v>3</v>
      </c>
      <c r="F121"/>
      <c r="G121"/>
      <c r="H121"/>
      <c r="I121"/>
      <c r="J121" s="40"/>
    </row>
    <row r="122" spans="1:10" x14ac:dyDescent="0.2">
      <c r="A122" s="1" t="s">
        <v>264</v>
      </c>
      <c r="B122" s="41">
        <v>-154013133</v>
      </c>
      <c r="C122" s="41">
        <v>-246790211</v>
      </c>
      <c r="D122" s="43">
        <v>-449564782</v>
      </c>
      <c r="E122" s="1" t="s">
        <v>158</v>
      </c>
    </row>
    <row r="123" spans="1:10" x14ac:dyDescent="0.2">
      <c r="A123" s="1" t="s">
        <v>265</v>
      </c>
      <c r="B123" s="41">
        <v>-97235353</v>
      </c>
      <c r="C123" s="41">
        <v>-299327497</v>
      </c>
      <c r="D123" s="43">
        <v>-150202773</v>
      </c>
      <c r="E123" s="1" t="s">
        <v>159</v>
      </c>
    </row>
    <row r="124" spans="1:10" x14ac:dyDescent="0.2">
      <c r="A124" s="1" t="s">
        <v>266</v>
      </c>
      <c r="B124" s="41">
        <v>374095613</v>
      </c>
      <c r="C124" s="41">
        <v>517636445</v>
      </c>
      <c r="D124" s="43">
        <v>690196032</v>
      </c>
      <c r="E124" s="1" t="s">
        <v>160</v>
      </c>
    </row>
    <row r="125" spans="1:10" x14ac:dyDescent="0.2">
      <c r="A125" s="1" t="s">
        <v>267</v>
      </c>
      <c r="B125" s="41">
        <v>2899970</v>
      </c>
      <c r="C125" s="41">
        <v>0</v>
      </c>
      <c r="D125" s="43">
        <v>5832</v>
      </c>
      <c r="E125" s="1" t="s">
        <v>161</v>
      </c>
    </row>
    <row r="126" spans="1:10" x14ac:dyDescent="0.2">
      <c r="A126" s="1" t="s">
        <v>268</v>
      </c>
      <c r="B126" s="41">
        <v>846139750</v>
      </c>
      <c r="C126" s="41">
        <v>259318910</v>
      </c>
      <c r="D126" s="43">
        <v>525549398</v>
      </c>
      <c r="E126" s="1" t="s">
        <v>162</v>
      </c>
    </row>
    <row r="127" spans="1:10" x14ac:dyDescent="0.2">
      <c r="A127" s="1" t="s">
        <v>269</v>
      </c>
      <c r="B127" s="41">
        <v>971886847</v>
      </c>
      <c r="C127" s="41">
        <v>230837647</v>
      </c>
      <c r="D127" s="43">
        <v>615983707</v>
      </c>
      <c r="E127" s="1" t="s">
        <v>163</v>
      </c>
    </row>
    <row r="128" spans="1:10" x14ac:dyDescent="0.2">
      <c r="B128" s="11"/>
      <c r="C128" s="11"/>
      <c r="D128" s="11"/>
    </row>
    <row r="129" spans="2:9" x14ac:dyDescent="0.2">
      <c r="B129" s="38"/>
      <c r="C129" s="11"/>
      <c r="D129" s="38"/>
    </row>
    <row r="130" spans="2:9" x14ac:dyDescent="0.2">
      <c r="B130" s="42"/>
      <c r="C130" s="38"/>
      <c r="D130" s="38"/>
    </row>
    <row r="131" spans="2:9" x14ac:dyDescent="0.2">
      <c r="C131" s="38"/>
    </row>
    <row r="134" spans="2:9" x14ac:dyDescent="0.2">
      <c r="I134" s="7"/>
    </row>
    <row r="135" spans="2:9" x14ac:dyDescent="0.2">
      <c r="I135" s="7"/>
    </row>
    <row r="142" spans="2:9" x14ac:dyDescent="0.2">
      <c r="H142" s="7"/>
    </row>
    <row r="143" spans="2:9" x14ac:dyDescent="0.2">
      <c r="H143" s="7"/>
    </row>
    <row r="151" spans="6:7" x14ac:dyDescent="0.2">
      <c r="F151" s="7"/>
      <c r="G151" s="7"/>
    </row>
    <row r="152" spans="6:7" x14ac:dyDescent="0.2">
      <c r="F152" s="7"/>
      <c r="G152" s="7"/>
    </row>
  </sheetData>
  <pageMargins left="0.75" right="0.75" top="1" bottom="1" header="0.5" footer="0.5"/>
  <pageSetup orientation="portrait" horizontalDpi="300" vertic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6668A8-6904-46D2-95EE-EE6C62923232}">
  <dimension ref="A3:K41"/>
  <sheetViews>
    <sheetView workbookViewId="0">
      <selection activeCell="E14" sqref="E14"/>
    </sheetView>
  </sheetViews>
  <sheetFormatPr defaultRowHeight="12.75" x14ac:dyDescent="0.2"/>
  <cols>
    <col min="1" max="1" width="52.7109375" customWidth="1"/>
    <col min="2" max="4" width="20.7109375" customWidth="1"/>
    <col min="5" max="5" width="52.7109375" customWidth="1"/>
  </cols>
  <sheetData>
    <row r="3" spans="1:11" ht="39.950000000000003" customHeight="1" x14ac:dyDescent="0.2">
      <c r="A3" s="12"/>
      <c r="B3" s="13" t="s">
        <v>9</v>
      </c>
      <c r="C3" s="13" t="s">
        <v>10</v>
      </c>
      <c r="D3" s="13" t="s">
        <v>46</v>
      </c>
      <c r="E3" s="12"/>
    </row>
    <row r="4" spans="1:11" ht="39.950000000000003" customHeight="1" x14ac:dyDescent="0.2">
      <c r="A4" s="14" t="s">
        <v>11</v>
      </c>
      <c r="B4" s="13" t="s">
        <v>6</v>
      </c>
      <c r="C4" s="13" t="s">
        <v>7</v>
      </c>
      <c r="D4" s="13" t="s">
        <v>8</v>
      </c>
      <c r="E4" s="14" t="s">
        <v>12</v>
      </c>
    </row>
    <row r="5" spans="1:11" ht="20.100000000000001" customHeight="1" x14ac:dyDescent="0.2">
      <c r="A5" s="15"/>
      <c r="B5" s="13">
        <v>111001</v>
      </c>
      <c r="C5" s="13">
        <v>111006</v>
      </c>
      <c r="D5" s="13">
        <v>111201</v>
      </c>
      <c r="E5" s="15"/>
    </row>
    <row r="6" spans="1:11" ht="15" customHeight="1" x14ac:dyDescent="0.2">
      <c r="A6" s="16" t="s">
        <v>13</v>
      </c>
      <c r="B6" s="19">
        <v>1</v>
      </c>
      <c r="C6" s="19">
        <v>1</v>
      </c>
      <c r="D6" s="19">
        <v>1</v>
      </c>
      <c r="E6" s="17" t="s">
        <v>14</v>
      </c>
      <c r="F6" s="48"/>
      <c r="G6" s="49"/>
      <c r="H6" s="49"/>
      <c r="I6" s="50"/>
      <c r="J6" s="50"/>
      <c r="K6" s="50"/>
    </row>
    <row r="7" spans="1:11" ht="15" customHeight="1" x14ac:dyDescent="0.2">
      <c r="A7" s="16" t="s">
        <v>290</v>
      </c>
      <c r="B7" s="18">
        <v>4</v>
      </c>
      <c r="C7" s="18">
        <v>1.86</v>
      </c>
      <c r="D7" s="18" t="s">
        <v>45</v>
      </c>
      <c r="E7" s="20" t="s">
        <v>289</v>
      </c>
      <c r="I7" s="50"/>
      <c r="J7" s="50"/>
      <c r="K7" s="50"/>
    </row>
    <row r="8" spans="1:11" ht="15" customHeight="1" x14ac:dyDescent="0.2">
      <c r="A8" s="16" t="s">
        <v>15</v>
      </c>
      <c r="B8" s="46">
        <v>45489036</v>
      </c>
      <c r="C8" s="46">
        <v>2779595.76</v>
      </c>
      <c r="D8" s="18" t="s">
        <v>45</v>
      </c>
      <c r="E8" s="20" t="s">
        <v>16</v>
      </c>
      <c r="I8" s="50"/>
      <c r="J8" s="50"/>
      <c r="K8" s="50"/>
    </row>
    <row r="9" spans="1:11" ht="15" customHeight="1" x14ac:dyDescent="0.2">
      <c r="A9" s="16" t="s">
        <v>17</v>
      </c>
      <c r="B9" s="47">
        <v>11263277</v>
      </c>
      <c r="C9" s="47">
        <v>1375290</v>
      </c>
      <c r="D9" s="46" t="s">
        <v>45</v>
      </c>
      <c r="E9" s="20" t="s">
        <v>18</v>
      </c>
      <c r="I9" s="50"/>
      <c r="J9" s="50"/>
      <c r="K9" s="50"/>
    </row>
    <row r="10" spans="1:11" ht="15" customHeight="1" x14ac:dyDescent="0.2">
      <c r="A10" s="16" t="s">
        <v>19</v>
      </c>
      <c r="B10" s="18">
        <v>12300</v>
      </c>
      <c r="C10" s="18">
        <v>1437</v>
      </c>
      <c r="D10" s="18" t="s">
        <v>45</v>
      </c>
      <c r="E10" s="20" t="s">
        <v>20</v>
      </c>
      <c r="I10" s="50"/>
      <c r="J10" s="50"/>
      <c r="K10" s="50"/>
    </row>
    <row r="11" spans="1:11" ht="15" customHeight="1" x14ac:dyDescent="0.2">
      <c r="A11" s="16" t="s">
        <v>21</v>
      </c>
      <c r="B11" s="18">
        <v>200000000</v>
      </c>
      <c r="C11" s="18">
        <v>120000000</v>
      </c>
      <c r="D11" s="18">
        <v>100000000</v>
      </c>
      <c r="E11" s="20" t="s">
        <v>22</v>
      </c>
      <c r="I11" s="50"/>
      <c r="J11" s="50"/>
      <c r="K11" s="50"/>
    </row>
    <row r="12" spans="1:11" ht="15" customHeight="1" x14ac:dyDescent="0.2">
      <c r="A12" s="16" t="s">
        <v>292</v>
      </c>
      <c r="B12" s="18">
        <v>800000000</v>
      </c>
      <c r="C12" s="18">
        <v>223200000</v>
      </c>
      <c r="D12" s="18" t="s">
        <v>45</v>
      </c>
      <c r="E12" s="20" t="s">
        <v>291</v>
      </c>
      <c r="I12" s="50"/>
      <c r="J12" s="50"/>
      <c r="K12" s="50"/>
    </row>
    <row r="13" spans="1:11" ht="15" customHeight="1" x14ac:dyDescent="0.2">
      <c r="A13" s="16" t="s">
        <v>23</v>
      </c>
      <c r="B13" s="21">
        <v>45657</v>
      </c>
      <c r="C13" s="21">
        <v>45657</v>
      </c>
      <c r="D13" s="21">
        <v>45657</v>
      </c>
      <c r="E13" s="20" t="s">
        <v>24</v>
      </c>
    </row>
    <row r="14" spans="1:11" ht="39.75" customHeight="1" x14ac:dyDescent="0.2">
      <c r="A14" s="55" t="s">
        <v>293</v>
      </c>
      <c r="E14" s="56" t="s">
        <v>294</v>
      </c>
    </row>
    <row r="15" spans="1:11" ht="15" customHeight="1" x14ac:dyDescent="0.2"/>
    <row r="16" spans="1:11" ht="15" customHeight="1" x14ac:dyDescent="0.2">
      <c r="A16" s="22" t="s">
        <v>25</v>
      </c>
      <c r="B16" s="23"/>
      <c r="C16" s="23"/>
      <c r="D16" s="23"/>
      <c r="E16" s="24" t="s">
        <v>26</v>
      </c>
    </row>
    <row r="17" spans="1:5" ht="15" customHeight="1" x14ac:dyDescent="0.2">
      <c r="A17" s="25" t="s">
        <v>27</v>
      </c>
      <c r="B17" s="26">
        <f>+B9*100/B11</f>
        <v>5.6316385000000002</v>
      </c>
      <c r="C17" s="26">
        <f>+C9*100/C11</f>
        <v>1.146075</v>
      </c>
      <c r="D17" s="26" t="s">
        <v>45</v>
      </c>
      <c r="E17" s="17" t="s">
        <v>28</v>
      </c>
    </row>
    <row r="18" spans="1:5" ht="15" customHeight="1" x14ac:dyDescent="0.2">
      <c r="A18" s="16" t="s">
        <v>29</v>
      </c>
      <c r="B18" s="19">
        <f>+'Annual Financial Data'!B118/'Financial Ratios'!B11</f>
        <v>0.33051451999999998</v>
      </c>
      <c r="C18" s="19">
        <f>+'Annual Financial Data'!C118/'Financial Ratios'!C11</f>
        <v>0.16854092500000001</v>
      </c>
      <c r="D18" s="19">
        <f>+'Annual Financial Data'!D118/'Financial Ratios'!D11</f>
        <v>0.44977790000000001</v>
      </c>
      <c r="E18" s="20" t="s">
        <v>30</v>
      </c>
    </row>
    <row r="19" spans="1:5" ht="15" customHeight="1" x14ac:dyDescent="0.2">
      <c r="A19" s="16" t="s">
        <v>31</v>
      </c>
      <c r="B19" s="19">
        <f>+'Annual Financial Data'!B67/'Financial Ratios'!B11</f>
        <v>2.8104150799999998</v>
      </c>
      <c r="C19" s="19">
        <f>+'Annual Financial Data'!C67/'Financial Ratios'!C11</f>
        <v>1.7458639583333333</v>
      </c>
      <c r="D19" s="19">
        <f>+'Annual Financial Data'!D67/'Financial Ratios'!D11</f>
        <v>2.9843652299999999</v>
      </c>
      <c r="E19" s="20" t="s">
        <v>47</v>
      </c>
    </row>
    <row r="20" spans="1:5" ht="15" customHeight="1" x14ac:dyDescent="0.2">
      <c r="A20" s="16" t="s">
        <v>32</v>
      </c>
      <c r="B20" s="19">
        <f>+B12/'Annual Financial Data'!B118</f>
        <v>12.102342735199652</v>
      </c>
      <c r="C20" s="19">
        <f>+C12/'Annual Financial Data'!C118</f>
        <v>11.035895287746879</v>
      </c>
      <c r="D20" s="19" t="s">
        <v>45</v>
      </c>
      <c r="E20" s="20" t="s">
        <v>285</v>
      </c>
    </row>
    <row r="21" spans="1:5" ht="15" customHeight="1" x14ac:dyDescent="0.2">
      <c r="A21" s="16" t="s">
        <v>33</v>
      </c>
      <c r="B21" s="19">
        <f>+B12/'Annual Financial Data'!B67</f>
        <v>1.4232773046464011</v>
      </c>
      <c r="C21" s="19">
        <f>+C12/'Annual Financial Data'!C67</f>
        <v>1.0653751061884713</v>
      </c>
      <c r="D21" s="19" t="s">
        <v>45</v>
      </c>
      <c r="E21" s="20" t="s">
        <v>286</v>
      </c>
    </row>
    <row r="22" spans="1:5" ht="15" customHeight="1" x14ac:dyDescent="0.2">
      <c r="B22" s="19"/>
      <c r="C22" s="11"/>
      <c r="D22" s="11"/>
      <c r="E22" s="40"/>
    </row>
    <row r="23" spans="1:5" ht="15" customHeight="1" x14ac:dyDescent="0.2">
      <c r="A23" s="16" t="s">
        <v>57</v>
      </c>
      <c r="B23" s="19">
        <f>+'Annual Financial Data'!B117*100/'Annual Financial Data'!B36</f>
        <v>1.0796766752409706</v>
      </c>
      <c r="C23" s="19">
        <f>+'Annual Financial Data'!C117*100/'Annual Financial Data'!C36</f>
        <v>0.57220824554561622</v>
      </c>
      <c r="D23" s="19">
        <f>+'Annual Financial Data'!D117*100/'Annual Financial Data'!D36</f>
        <v>1.2141596893775319</v>
      </c>
      <c r="E23" s="20" t="s">
        <v>34</v>
      </c>
    </row>
    <row r="24" spans="1:5" ht="15" customHeight="1" x14ac:dyDescent="0.2">
      <c r="A24" s="16" t="s">
        <v>58</v>
      </c>
      <c r="B24" s="19">
        <f>+'Annual Financial Data'!B118*100/'Annual Financial Data'!B67</f>
        <v>11.760345379302477</v>
      </c>
      <c r="C24" s="19">
        <f>+'Annual Financial Data'!C118*100/'Annual Financial Data'!C67</f>
        <v>9.6537261219880754</v>
      </c>
      <c r="D24" s="19">
        <f>+'Annual Financial Data'!D118*100/'Annual Financial Data'!D67</f>
        <v>15.071141275828362</v>
      </c>
      <c r="E24" s="20" t="s">
        <v>35</v>
      </c>
    </row>
    <row r="25" spans="1:5" ht="28.5" x14ac:dyDescent="0.2">
      <c r="A25" s="16" t="s">
        <v>36</v>
      </c>
      <c r="B25" s="19">
        <f>+('Annual Financial Data'!B98+'Annual Financial Data'!B99+'Annual Financial Data'!B100+'Annual Financial Data'!B101+'Annual Financial Data'!B103)/'Annual Financial Data'!B105*100</f>
        <v>96.330280088897197</v>
      </c>
      <c r="C25" s="19">
        <f>+('Annual Financial Data'!C98+'Annual Financial Data'!C99+'Annual Financial Data'!C100+'Annual Financial Data'!C101+'Annual Financial Data'!C103)/'Annual Financial Data'!C105*100</f>
        <v>97.737450681885846</v>
      </c>
      <c r="D25" s="19">
        <f>+('Annual Financial Data'!D98+'Annual Financial Data'!D99+'Annual Financial Data'!D100+'Annual Financial Data'!D101+'Annual Financial Data'!D103)/'Annual Financial Data'!D105*100</f>
        <v>97.357751904913343</v>
      </c>
      <c r="E25" s="20" t="s">
        <v>278</v>
      </c>
    </row>
    <row r="26" spans="1:5" ht="28.5" x14ac:dyDescent="0.2">
      <c r="A26" s="16" t="s">
        <v>37</v>
      </c>
      <c r="B26" s="19">
        <f>+('Annual Financial Data'!B92+'Annual Financial Data'!B99+'Annual Financial Data'!B100+'Annual Financial Data'!B101)/('Annual Financial Data'!B18+'Annual Financial Data'!B19+'Annual Financial Data'!B20+'Annual Financial Data'!B27)*100</f>
        <v>6.8116025246136065</v>
      </c>
      <c r="C26" s="19">
        <f>+('Annual Financial Data'!C92+'Annual Financial Data'!C99+'Annual Financial Data'!C100+'Annual Financial Data'!C101)/('Annual Financial Data'!C18+'Annual Financial Data'!C19+'Annual Financial Data'!C20+'Annual Financial Data'!C27)*100</f>
        <v>8.6308505204792123</v>
      </c>
      <c r="D26" s="19">
        <f>+('Annual Financial Data'!D92+'Annual Financial Data'!D99+'Annual Financial Data'!D100+'Annual Financial Data'!D101)/('Annual Financial Data'!D18+'Annual Financial Data'!D19+'Annual Financial Data'!D20+'Annual Financial Data'!D27)*100</f>
        <v>7.0104819803258778</v>
      </c>
      <c r="E26" s="20" t="s">
        <v>49</v>
      </c>
    </row>
    <row r="27" spans="1:5" ht="15" customHeight="1" x14ac:dyDescent="0.2">
      <c r="A27" s="16" t="s">
        <v>38</v>
      </c>
      <c r="B27" s="19">
        <f>'Annual Financial Data'!B117*100/'Annual Financial Data'!B105</f>
        <v>35.511190352322465</v>
      </c>
      <c r="C27" s="19">
        <f>'Annual Financial Data'!C117*100/'Annual Financial Data'!C105</f>
        <v>28.87071896386195</v>
      </c>
      <c r="D27" s="19">
        <f>'Annual Financial Data'!D117*100/'Annual Financial Data'!D105</f>
        <v>37.783451024877742</v>
      </c>
      <c r="E27" s="20" t="s">
        <v>287</v>
      </c>
    </row>
    <row r="28" spans="1:5" ht="15" customHeight="1" x14ac:dyDescent="0.2">
      <c r="A28" s="16" t="s">
        <v>39</v>
      </c>
      <c r="B28" s="19">
        <f>+'Annual Financial Data'!B105*100/'Annual Financial Data'!B36</f>
        <v>3.0403843535770365</v>
      </c>
      <c r="C28" s="19">
        <f>+'Annual Financial Data'!C105*100/'Annual Financial Data'!C36</f>
        <v>1.981967426103453</v>
      </c>
      <c r="D28" s="19">
        <f>+'Annual Financial Data'!D105*100/'Annual Financial Data'!D36</f>
        <v>3.2134695387620713</v>
      </c>
      <c r="E28" s="20" t="s">
        <v>288</v>
      </c>
    </row>
    <row r="29" spans="1:5" ht="15" customHeight="1" x14ac:dyDescent="0.2"/>
    <row r="30" spans="1:5" ht="15" customHeight="1" x14ac:dyDescent="0.2">
      <c r="A30" s="16" t="s">
        <v>40</v>
      </c>
      <c r="B30" s="19">
        <f>+'Annual Financial Data'!B69*100/'Annual Financial Data'!B36</f>
        <v>9.1809244879682694</v>
      </c>
      <c r="C30" s="19">
        <f>+'Annual Financial Data'!C69*100/'Annual Financial Data'!C36</f>
        <v>5.9273304246979865</v>
      </c>
      <c r="D30" s="19">
        <f>+'Annual Financial Data'!D69*100/'Annual Financial Data'!D36</f>
        <v>8.0561894229260851</v>
      </c>
      <c r="E30" s="20" t="s">
        <v>48</v>
      </c>
    </row>
    <row r="31" spans="1:5" ht="15" customHeight="1" x14ac:dyDescent="0.2">
      <c r="A31" s="16" t="s">
        <v>52</v>
      </c>
      <c r="B31" s="19">
        <f>+'Annual Financial Data'!B67*100/('Annual Financial Data'!B37+'Annual Financial Data'!B38+'Annual Financial Data'!B48)</f>
        <v>10.449878890219743</v>
      </c>
      <c r="C31" s="19">
        <f>+'Annual Financial Data'!C67*100/('Annual Financial Data'!C37+'Annual Financial Data'!C38+'Annual Financial Data'!C48)</f>
        <v>6.8447438971980521</v>
      </c>
      <c r="D31" s="19">
        <f>+'Annual Financial Data'!D67*100/('Annual Financial Data'!D37+'Annual Financial Data'!D38+'Annual Financial Data'!D48)</f>
        <v>9.2149685080556267</v>
      </c>
      <c r="E31" s="20" t="s">
        <v>283</v>
      </c>
    </row>
    <row r="32" spans="1:5" ht="15" customHeight="1" x14ac:dyDescent="0.2">
      <c r="A32" s="16" t="s">
        <v>41</v>
      </c>
      <c r="B32" s="19">
        <f>+('Annual Financial Data'!B47+'Annual Financial Data'!B52+'Annual Financial Data'!B55+'Annual Financial Data'!B56)*100/'Annual Financial Data'!B36</f>
        <v>90.818725963689246</v>
      </c>
      <c r="C32" s="19">
        <f>+('Annual Financial Data'!C47+'Annual Financial Data'!C52+'Annual Financial Data'!C55+'Annual Financial Data'!C56)*100/'Annual Financial Data'!C36</f>
        <v>94.072669575302015</v>
      </c>
      <c r="D32" s="19">
        <f>+('Annual Financial Data'!D47+'Annual Financial Data'!D52+'Annual Financial Data'!D55+'Annual Financial Data'!D56)*100/'Annual Financial Data'!D36</f>
        <v>91.943810577073918</v>
      </c>
      <c r="E32" s="20" t="s">
        <v>50</v>
      </c>
    </row>
    <row r="33" spans="1:5" ht="15" customHeight="1" x14ac:dyDescent="0.2">
      <c r="A33" s="16" t="s">
        <v>53</v>
      </c>
      <c r="B33" s="19">
        <f>('Annual Financial Data'!B37+'Annual Financial Data'!B38+'Annual Financial Data'!B48)*100/'Annual Financial Data'!B36</f>
        <v>87.854171125850542</v>
      </c>
      <c r="C33" s="19">
        <f>('Annual Financial Data'!C37+'Annual Financial Data'!C38+'Annual Financial Data'!C48)*100/'Annual Financial Data'!C36</f>
        <v>86.596818138431502</v>
      </c>
      <c r="D33" s="19">
        <f>('Annual Financial Data'!D37+'Annual Financial Data'!D38+'Annual Financial Data'!D48)*100/'Annual Financial Data'!D36</f>
        <v>87.425034777747214</v>
      </c>
      <c r="E33" s="20" t="s">
        <v>284</v>
      </c>
    </row>
    <row r="34" spans="1:5" ht="15" customHeight="1" x14ac:dyDescent="0.2"/>
    <row r="35" spans="1:5" ht="15" customHeight="1" x14ac:dyDescent="0.2">
      <c r="A35" s="16" t="s">
        <v>54</v>
      </c>
      <c r="B35" s="19">
        <f>+('Annual Financial Data'!B18+'Annual Financial Data'!B19+'Annual Financial Data'!B20+'Annual Financial Data'!B27)*100/'Annual Financial Data'!B36</f>
        <v>68.067726128316039</v>
      </c>
      <c r="C35" s="19">
        <f>+('Annual Financial Data'!C18+'Annual Financial Data'!C19+'Annual Financial Data'!C20+'Annual Financial Data'!C27)*100/'Annual Financial Data'!C36</f>
        <v>65.721945781253112</v>
      </c>
      <c r="D35" s="19">
        <f>+('Annual Financial Data'!D18+'Annual Financial Data'!D19+'Annual Financial Data'!D20+'Annual Financial Data'!D27)*100/'Annual Financial Data'!D36</f>
        <v>69.019005572386774</v>
      </c>
      <c r="E35" s="20" t="s">
        <v>277</v>
      </c>
    </row>
    <row r="36" spans="1:5" ht="15" customHeight="1" x14ac:dyDescent="0.2">
      <c r="A36" s="16" t="s">
        <v>55</v>
      </c>
      <c r="B36" s="19">
        <f>+('Annual Financial Data'!B18+'Annual Financial Data'!B19+'Annual Financial Data'!B20+'Annual Financial Data'!B27)*100/('Annual Financial Data'!B37+'Annual Financial Data'!B38+'Annual Financial Data'!B48)</f>
        <v>77.478081297710347</v>
      </c>
      <c r="C36" s="19">
        <f>+('Annual Financial Data'!C18+'Annual Financial Data'!C19+'Annual Financial Data'!C20+'Annual Financial Data'!C27)*100/('Annual Financial Data'!C37+'Annual Financial Data'!C38+'Annual Financial Data'!C48)</f>
        <v>75.894180864927009</v>
      </c>
      <c r="D36" s="19">
        <f>+('Annual Financial Data'!D18+'Annual Financial Data'!D19+'Annual Financial Data'!D20+'Annual Financial Data'!D27)*100/('Annual Financial Data'!D37+'Annual Financial Data'!D38+'Annual Financial Data'!D48)</f>
        <v>78.946500562278956</v>
      </c>
      <c r="E36" s="20" t="s">
        <v>282</v>
      </c>
    </row>
    <row r="37" spans="1:5" ht="15" customHeight="1" x14ac:dyDescent="0.2">
      <c r="A37" s="16" t="s">
        <v>56</v>
      </c>
      <c r="B37" s="19">
        <f>+'Annual Financial Data'!B67*100/('Annual Financial Data'!B18+'Annual Financial Data'!B19+'Annual Financial Data'!B20+'Annual Financial Data'!B27)</f>
        <v>13.487529266588282</v>
      </c>
      <c r="C37" s="19">
        <f>+'Annual Financial Data'!C67*100/('Annual Financial Data'!C18+'Annual Financial Data'!C19+'Annual Financial Data'!C20+'Annual Financial Data'!C27)</f>
        <v>9.0187993587808997</v>
      </c>
      <c r="D37" s="19">
        <f>+'Annual Financial Data'!D67*100/('Annual Financial Data'!D18+'Annual Financial Data'!D19+'Annual Financial Data'!D20+'Annual Financial Data'!D27)</f>
        <v>11.67242175704313</v>
      </c>
      <c r="E37" s="20" t="s">
        <v>51</v>
      </c>
    </row>
    <row r="38" spans="1:5" ht="15" customHeight="1" x14ac:dyDescent="0.2">
      <c r="B38" s="19"/>
    </row>
    <row r="39" spans="1:5" ht="15" customHeight="1" x14ac:dyDescent="0.2">
      <c r="A39" s="16" t="s">
        <v>42</v>
      </c>
      <c r="B39" s="19">
        <f>+('Annual Financial Data'!B14+'Annual Financial Data'!B15+'Annual Financial Data'!B17+'Annual Financial Data'!B24)/('Annual Financial Data'!B37+'Annual Financial Data'!B38+'Annual Financial Data'!B48)</f>
        <v>0.19520079375075311</v>
      </c>
      <c r="C39" s="19">
        <f>+('Annual Financial Data'!C14+'Annual Financial Data'!C15+'Annual Financial Data'!C17+'Annual Financial Data'!C24)/('Annual Financial Data'!C37+'Annual Financial Data'!C38+'Annual Financial Data'!C48)</f>
        <v>8.5396771488560855E-2</v>
      </c>
      <c r="D39" s="19">
        <f>+('Annual Financial Data'!D14+'Annual Financial Data'!D15+'Annual Financial Data'!D17+'Annual Financial Data'!D24)/('Annual Financial Data'!D37+'Annual Financial Data'!D38+'Annual Financial Data'!D48)</f>
        <v>0.19132796795905399</v>
      </c>
      <c r="E39" s="20" t="s">
        <v>279</v>
      </c>
    </row>
    <row r="40" spans="1:5" ht="15" customHeight="1" x14ac:dyDescent="0.2">
      <c r="A40" s="16" t="s">
        <v>43</v>
      </c>
      <c r="B40" s="19">
        <f>('Annual Financial Data'!B14+'Annual Financial Data'!B15+'Annual Financial Data'!B17+'Annual Financial Data'!B22+'Annual Financial Data'!B23+'Annual Financial Data'!B25+'Annual Financial Data'!B24+'Annual Financial Data'!B28)*100/('Annual Financial Data'!B37+'Annual Financial Data'!B38+'Annual Financial Data'!B48)</f>
        <v>28.659886410827532</v>
      </c>
      <c r="C40" s="19">
        <f>('Annual Financial Data'!C14+'Annual Financial Data'!C15+'Annual Financial Data'!C17+'Annual Financial Data'!C22+'Annual Financial Data'!C23+'Annual Financial Data'!C25+'Annual Financial Data'!C24+'Annual Financial Data'!C28)*100/('Annual Financial Data'!C37+'Annual Financial Data'!C38+'Annual Financial Data'!C48)</f>
        <v>27.198290457478691</v>
      </c>
      <c r="D40" s="19">
        <f>('Annual Financial Data'!D14+'Annual Financial Data'!D15+'Annual Financial Data'!D17+'Annual Financial Data'!D22+'Annual Financial Data'!D23+'Annual Financial Data'!D25+'Annual Financial Data'!D24+'Annual Financial Data'!D28)*100/('Annual Financial Data'!D37+'Annual Financial Data'!D38+'Annual Financial Data'!D48)</f>
        <v>32.675964041319013</v>
      </c>
      <c r="E40" s="53" t="s">
        <v>280</v>
      </c>
    </row>
    <row r="41" spans="1:5" ht="14.25" x14ac:dyDescent="0.2">
      <c r="A41" s="16" t="s">
        <v>44</v>
      </c>
      <c r="B41" s="19">
        <f>('Annual Financial Data'!B14+'Annual Financial Data'!B15+'Annual Financial Data'!B24)/('Annual Financial Data'!B37+'Annual Financial Data'!B38+'Annual Financial Data'!B48)</f>
        <v>0.19296002586933508</v>
      </c>
      <c r="C41" s="19">
        <f>('Annual Financial Data'!C14+'Annual Financial Data'!C15+'Annual Financial Data'!C24)/('Annual Financial Data'!C37+'Annual Financial Data'!C38+'Annual Financial Data'!C48)</f>
        <v>8.5396771488560855E-2</v>
      </c>
      <c r="D41" s="19">
        <f>('Annual Financial Data'!D14+'Annual Financial Data'!D15+'Annual Financial Data'!D24)/('Annual Financial Data'!D37+'Annual Financial Data'!D38+'Annual Financial Data'!D48)</f>
        <v>0.19132796795905399</v>
      </c>
      <c r="E41" s="54" t="s">
        <v>281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Annual Financial Data</vt:lpstr>
      <vt:lpstr>Financial Ratios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Aseel</dc:creator>
  <cp:lastModifiedBy>Tala</cp:lastModifiedBy>
  <dcterms:created xsi:type="dcterms:W3CDTF">2023-07-16T08:39:18Z</dcterms:created>
  <dcterms:modified xsi:type="dcterms:W3CDTF">2025-07-23T06:22:12Z</dcterms:modified>
</cp:coreProperties>
</file>